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E:\21_NA Caballines\Manuscript June 19 2025\Manuscript June 19 2025\Supplementary Materials\Edited\"/>
    </mc:Choice>
  </mc:AlternateContent>
  <xr:revisionPtr revIDLastSave="0" documentId="8_{FE06E092-C940-4582-99C1-A8EAD9EAB87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euil1" sheetId="1" r:id="rId1"/>
  </sheets>
  <definedNames>
    <definedName name="dap">Feuil1!$D$4:$N$4</definedName>
    <definedName name="dapdist">Feuil1!$D$9:$N$9</definedName>
    <definedName name="dapmax">Feuil1!$D$11:$N$11</definedName>
    <definedName name="dapmin">Feuil1!$D$10:$N$10</definedName>
    <definedName name="dapprox">Feuil1!$D$6:$N$6</definedName>
    <definedName name="dtart">Feuil1!$D$8:$N$8</definedName>
    <definedName name="dtprox">Feuil1!$D$5:$N$5</definedName>
    <definedName name="dtsusart">Feuil1!$D$7:$N$7</definedName>
    <definedName name="largeur">Feuil1!$D$3:$N$3</definedName>
    <definedName name="longueur">Feuil1!#REF!</definedName>
    <definedName name="magnum">Feuil1!$D$12:$N$12</definedName>
    <definedName name="_xlnm.Print_Area">Feuil1!$B$2:$J$13</definedName>
    <definedName name="uncif">Feuil1!$D$13:$N$13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G63" i="1" l="1"/>
  <c r="F63" i="1"/>
  <c r="L63" i="1" s="1"/>
  <c r="E63" i="1"/>
  <c r="K63" i="1" s="1"/>
  <c r="D63" i="1"/>
  <c r="J63" i="1" s="1"/>
  <c r="C63" i="1"/>
  <c r="G62" i="1"/>
  <c r="F62" i="1"/>
  <c r="L62" i="1" s="1"/>
  <c r="E62" i="1"/>
  <c r="K62" i="1" s="1"/>
  <c r="D62" i="1"/>
  <c r="J62" i="1" s="1"/>
  <c r="C62" i="1"/>
  <c r="K61" i="1"/>
  <c r="G61" i="1"/>
  <c r="F61" i="1"/>
  <c r="L61" i="1" s="1"/>
  <c r="E61" i="1"/>
  <c r="D61" i="1"/>
  <c r="J61" i="1" s="1"/>
  <c r="C61" i="1"/>
  <c r="G60" i="1"/>
  <c r="F60" i="1"/>
  <c r="L60" i="1" s="1"/>
  <c r="E60" i="1"/>
  <c r="K60" i="1" s="1"/>
  <c r="D60" i="1"/>
  <c r="J60" i="1" s="1"/>
  <c r="C60" i="1"/>
  <c r="G59" i="1"/>
  <c r="F59" i="1"/>
  <c r="L59" i="1" s="1"/>
  <c r="E59" i="1"/>
  <c r="K59" i="1" s="1"/>
  <c r="D59" i="1"/>
  <c r="J59" i="1" s="1"/>
  <c r="C59" i="1"/>
  <c r="J58" i="1"/>
  <c r="G58" i="1"/>
  <c r="H58" i="1" s="1"/>
  <c r="F58" i="1"/>
  <c r="L58" i="1" s="1"/>
  <c r="E58" i="1"/>
  <c r="K58" i="1" s="1"/>
  <c r="D58" i="1"/>
  <c r="C58" i="1"/>
  <c r="G57" i="1"/>
  <c r="H57" i="1" s="1"/>
  <c r="F57" i="1"/>
  <c r="L57" i="1" s="1"/>
  <c r="E57" i="1"/>
  <c r="K57" i="1" s="1"/>
  <c r="D57" i="1"/>
  <c r="J57" i="1" s="1"/>
  <c r="C57" i="1"/>
  <c r="G56" i="1"/>
  <c r="H56" i="1" s="1"/>
  <c r="F56" i="1"/>
  <c r="L56" i="1" s="1"/>
  <c r="E56" i="1"/>
  <c r="K56" i="1" s="1"/>
  <c r="D56" i="1"/>
  <c r="J56" i="1" s="1"/>
  <c r="C56" i="1"/>
  <c r="G55" i="1"/>
  <c r="F55" i="1"/>
  <c r="L55" i="1" s="1"/>
  <c r="E55" i="1"/>
  <c r="K55" i="1" s="1"/>
  <c r="D55" i="1"/>
  <c r="J55" i="1" s="1"/>
  <c r="C55" i="1"/>
  <c r="L53" i="1"/>
  <c r="K53" i="1"/>
  <c r="J53" i="1"/>
  <c r="I53" i="1"/>
  <c r="H53" i="1"/>
  <c r="G53" i="1"/>
  <c r="F53" i="1"/>
  <c r="E53" i="1"/>
  <c r="D53" i="1"/>
  <c r="C53" i="1"/>
  <c r="L52" i="1"/>
  <c r="K52" i="1"/>
  <c r="J52" i="1"/>
  <c r="I52" i="1"/>
  <c r="H52" i="1"/>
  <c r="G52" i="1"/>
  <c r="F52" i="1"/>
  <c r="E52" i="1"/>
  <c r="D52" i="1"/>
  <c r="C52" i="1"/>
  <c r="L51" i="1"/>
  <c r="K51" i="1"/>
  <c r="J51" i="1"/>
  <c r="I51" i="1"/>
  <c r="H51" i="1"/>
  <c r="G51" i="1"/>
  <c r="F51" i="1"/>
  <c r="E51" i="1"/>
  <c r="D51" i="1"/>
  <c r="C51" i="1"/>
  <c r="L50" i="1"/>
  <c r="K50" i="1"/>
  <c r="J50" i="1"/>
  <c r="I50" i="1"/>
  <c r="H50" i="1"/>
  <c r="G50" i="1"/>
  <c r="F50" i="1"/>
  <c r="E50" i="1"/>
  <c r="D50" i="1"/>
  <c r="C50" i="1"/>
  <c r="L49" i="1"/>
  <c r="K49" i="1"/>
  <c r="J49" i="1"/>
  <c r="I49" i="1"/>
  <c r="H49" i="1"/>
  <c r="G49" i="1"/>
  <c r="F49" i="1"/>
  <c r="E49" i="1"/>
  <c r="D49" i="1"/>
  <c r="C49" i="1"/>
  <c r="L48" i="1"/>
  <c r="K48" i="1"/>
  <c r="J48" i="1"/>
  <c r="I48" i="1"/>
  <c r="H48" i="1"/>
  <c r="G48" i="1"/>
  <c r="F48" i="1"/>
  <c r="E48" i="1"/>
  <c r="D48" i="1"/>
  <c r="C48" i="1"/>
  <c r="L47" i="1"/>
  <c r="K47" i="1"/>
  <c r="J47" i="1"/>
  <c r="I47" i="1"/>
  <c r="H47" i="1"/>
  <c r="G47" i="1"/>
  <c r="F47" i="1"/>
  <c r="E47" i="1"/>
  <c r="D47" i="1"/>
  <c r="C47" i="1"/>
  <c r="L46" i="1"/>
  <c r="K46" i="1"/>
  <c r="J46" i="1"/>
  <c r="I46" i="1"/>
  <c r="H46" i="1"/>
  <c r="G46" i="1"/>
  <c r="F46" i="1"/>
  <c r="E46" i="1"/>
  <c r="D46" i="1"/>
  <c r="C46" i="1"/>
  <c r="L45" i="1"/>
  <c r="K45" i="1"/>
  <c r="J45" i="1"/>
  <c r="I45" i="1"/>
  <c r="H45" i="1"/>
  <c r="G45" i="1"/>
  <c r="F45" i="1"/>
  <c r="E45" i="1"/>
  <c r="D45" i="1"/>
  <c r="C45" i="1"/>
  <c r="L44" i="1"/>
  <c r="K44" i="1"/>
  <c r="J44" i="1"/>
  <c r="I44" i="1"/>
  <c r="H44" i="1"/>
  <c r="G44" i="1"/>
  <c r="F44" i="1"/>
  <c r="E44" i="1"/>
  <c r="D44" i="1"/>
  <c r="C44" i="1"/>
  <c r="G31" i="1"/>
  <c r="F31" i="1"/>
  <c r="L31" i="1" s="1"/>
  <c r="E31" i="1"/>
  <c r="K31" i="1" s="1"/>
  <c r="D31" i="1"/>
  <c r="J31" i="1" s="1"/>
  <c r="C31" i="1"/>
  <c r="G30" i="1"/>
  <c r="F30" i="1"/>
  <c r="L30" i="1" s="1"/>
  <c r="E30" i="1"/>
  <c r="K30" i="1" s="1"/>
  <c r="D30" i="1"/>
  <c r="J30" i="1" s="1"/>
  <c r="C30" i="1"/>
  <c r="G29" i="1"/>
  <c r="F29" i="1"/>
  <c r="L29" i="1" s="1"/>
  <c r="E29" i="1"/>
  <c r="K29" i="1" s="1"/>
  <c r="D29" i="1"/>
  <c r="J29" i="1" s="1"/>
  <c r="C29" i="1"/>
  <c r="G28" i="1"/>
  <c r="F28" i="1"/>
  <c r="L28" i="1" s="1"/>
  <c r="E28" i="1"/>
  <c r="K28" i="1" s="1"/>
  <c r="D28" i="1"/>
  <c r="J28" i="1" s="1"/>
  <c r="C28" i="1"/>
  <c r="G27" i="1"/>
  <c r="F27" i="1"/>
  <c r="L27" i="1" s="1"/>
  <c r="E27" i="1"/>
  <c r="K27" i="1" s="1"/>
  <c r="D27" i="1"/>
  <c r="J27" i="1" s="1"/>
  <c r="C27" i="1"/>
  <c r="G26" i="1"/>
  <c r="F26" i="1"/>
  <c r="L26" i="1" s="1"/>
  <c r="E26" i="1"/>
  <c r="K26" i="1" s="1"/>
  <c r="D26" i="1"/>
  <c r="J26" i="1" s="1"/>
  <c r="C26" i="1"/>
  <c r="G25" i="1"/>
  <c r="F25" i="1"/>
  <c r="L25" i="1" s="1"/>
  <c r="E25" i="1"/>
  <c r="K25" i="1" s="1"/>
  <c r="D25" i="1"/>
  <c r="J25" i="1" s="1"/>
  <c r="C25" i="1"/>
  <c r="G24" i="1"/>
  <c r="F24" i="1"/>
  <c r="L24" i="1" s="1"/>
  <c r="E24" i="1"/>
  <c r="K24" i="1" s="1"/>
  <c r="D24" i="1"/>
  <c r="J24" i="1" s="1"/>
  <c r="C24" i="1"/>
  <c r="G23" i="1"/>
  <c r="F23" i="1"/>
  <c r="L23" i="1" s="1"/>
  <c r="E23" i="1"/>
  <c r="K23" i="1" s="1"/>
  <c r="D23" i="1"/>
  <c r="J23" i="1" s="1"/>
  <c r="C23" i="1"/>
  <c r="L21" i="1"/>
  <c r="K21" i="1"/>
  <c r="J21" i="1"/>
  <c r="H21" i="1"/>
  <c r="G21" i="1"/>
  <c r="F21" i="1"/>
  <c r="E21" i="1"/>
  <c r="D21" i="1"/>
  <c r="C21" i="1"/>
  <c r="L20" i="1"/>
  <c r="K20" i="1"/>
  <c r="J20" i="1"/>
  <c r="I20" i="1"/>
  <c r="H20" i="1"/>
  <c r="G20" i="1"/>
  <c r="F20" i="1"/>
  <c r="E20" i="1"/>
  <c r="D20" i="1"/>
  <c r="C20" i="1"/>
  <c r="L19" i="1"/>
  <c r="K19" i="1"/>
  <c r="J19" i="1"/>
  <c r="I19" i="1"/>
  <c r="H19" i="1"/>
  <c r="G19" i="1"/>
  <c r="F19" i="1"/>
  <c r="E19" i="1"/>
  <c r="D19" i="1"/>
  <c r="C19" i="1"/>
  <c r="L18" i="1"/>
  <c r="K18" i="1"/>
  <c r="J18" i="1"/>
  <c r="I18" i="1"/>
  <c r="H18" i="1"/>
  <c r="G18" i="1"/>
  <c r="F18" i="1"/>
  <c r="E18" i="1"/>
  <c r="D18" i="1"/>
  <c r="C18" i="1"/>
  <c r="L17" i="1"/>
  <c r="K17" i="1"/>
  <c r="J17" i="1"/>
  <c r="I17" i="1"/>
  <c r="H17" i="1"/>
  <c r="G17" i="1"/>
  <c r="F17" i="1"/>
  <c r="E17" i="1"/>
  <c r="D17" i="1"/>
  <c r="C17" i="1"/>
  <c r="L16" i="1"/>
  <c r="K16" i="1"/>
  <c r="J16" i="1"/>
  <c r="I16" i="1"/>
  <c r="H16" i="1"/>
  <c r="G16" i="1"/>
  <c r="F16" i="1"/>
  <c r="E16" i="1"/>
  <c r="D16" i="1"/>
  <c r="C16" i="1"/>
  <c r="L15" i="1"/>
  <c r="K15" i="1"/>
  <c r="J15" i="1"/>
  <c r="I15" i="1"/>
  <c r="H15" i="1"/>
  <c r="G15" i="1"/>
  <c r="F15" i="1"/>
  <c r="E15" i="1"/>
  <c r="D15" i="1"/>
  <c r="C15" i="1"/>
  <c r="L14" i="1"/>
  <c r="K14" i="1"/>
  <c r="J14" i="1"/>
  <c r="I14" i="1"/>
  <c r="H14" i="1"/>
  <c r="G14" i="1"/>
  <c r="F14" i="1"/>
  <c r="E14" i="1"/>
  <c r="D14" i="1"/>
  <c r="C14" i="1"/>
  <c r="L13" i="1"/>
  <c r="K13" i="1"/>
  <c r="J13" i="1"/>
  <c r="I13" i="1"/>
  <c r="H13" i="1"/>
  <c r="G13" i="1"/>
  <c r="F13" i="1"/>
  <c r="E13" i="1"/>
  <c r="D13" i="1"/>
  <c r="C13" i="1"/>
  <c r="L12" i="1"/>
  <c r="K12" i="1"/>
  <c r="J12" i="1"/>
  <c r="I12" i="1"/>
  <c r="H12" i="1"/>
  <c r="G12" i="1"/>
  <c r="F12" i="1"/>
  <c r="E12" i="1"/>
  <c r="D12" i="1"/>
  <c r="C12" i="1"/>
  <c r="H55" i="1" l="1"/>
  <c r="H59" i="1"/>
  <c r="H27" i="1"/>
  <c r="H25" i="1"/>
  <c r="H61" i="1"/>
  <c r="H63" i="1"/>
  <c r="H60" i="1"/>
  <c r="H62" i="1"/>
  <c r="H26" i="1"/>
  <c r="H28" i="1"/>
  <c r="H23" i="1"/>
  <c r="H29" i="1"/>
  <c r="H24" i="1"/>
  <c r="H30" i="1"/>
  <c r="H31" i="1"/>
</calcChain>
</file>

<file path=xl/sharedStrings.xml><?xml version="1.0" encoding="utf-8"?>
<sst xmlns="http://schemas.openxmlformats.org/spreadsheetml/2006/main" count="51" uniqueCount="24">
  <si>
    <t>Log10(E.h.o)</t>
  </si>
  <si>
    <t>n</t>
  </si>
  <si>
    <t>x</t>
  </si>
  <si>
    <t>min</t>
  </si>
  <si>
    <t>max</t>
  </si>
  <si>
    <t>s</t>
  </si>
  <si>
    <t>v</t>
  </si>
  <si>
    <t>D logmin</t>
  </si>
  <si>
    <t>Dlogmax</t>
  </si>
  <si>
    <t>ANT</t>
  </si>
  <si>
    <t>Rock Creek</t>
  </si>
  <si>
    <t>E. scotti</t>
  </si>
  <si>
    <t>10613-1</t>
  </si>
  <si>
    <t>10613-2</t>
  </si>
  <si>
    <t>3196-368</t>
  </si>
  <si>
    <t>10613-3</t>
  </si>
  <si>
    <t>E. scotti n=9</t>
  </si>
  <si>
    <t>[11</t>
  </si>
  <si>
    <t>3196-366</t>
  </si>
  <si>
    <t>3196-251</t>
  </si>
  <si>
    <t>3196bis</t>
  </si>
  <si>
    <t>Mesures</t>
  </si>
  <si>
    <t>Rock Creek n=10</t>
  </si>
  <si>
    <t>POST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</si>
</sst>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7">
    <font>
      <sz val="9"/>
      <name val="Geneva"/>
    </font>
    <font>
      <sz val="8"/>
      <name val="Geneva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14"/>
      <color theme="9" tint="-0.249977111117893"/>
      <name val="Times New Roman"/>
      <family val="1"/>
    </font>
    <font>
      <sz val="14"/>
      <color theme="1"/>
      <name val="Times New Roman"/>
      <family val="1"/>
    </font>
    <font>
      <b/>
      <sz val="14"/>
      <color rgb="FFFF8AD8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/>
    <xf numFmtId="2" fontId="2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  <xf numFmtId="0" fontId="3" fillId="0" borderId="0" xfId="0" applyFont="1" applyAlignment="1">
      <alignment horizontal="left" vertical="top"/>
    </xf>
    <xf numFmtId="164" fontId="2" fillId="0" borderId="0" xfId="0" applyNumberFormat="1" applyFont="1" applyAlignment="1">
      <alignment horizontal="center"/>
    </xf>
    <xf numFmtId="0" fontId="4" fillId="0" borderId="0" xfId="0" applyFont="1" applyAlignment="1">
      <alignment horizontal="left" vertical="top"/>
    </xf>
    <xf numFmtId="165" fontId="4" fillId="0" borderId="0" xfId="0" applyNumberFormat="1" applyFont="1"/>
    <xf numFmtId="0" fontId="5" fillId="0" borderId="0" xfId="0" applyFont="1" applyAlignment="1">
      <alignment horizontal="center"/>
    </xf>
    <xf numFmtId="2" fontId="5" fillId="0" borderId="0" xfId="0" applyNumberFormat="1" applyFont="1"/>
    <xf numFmtId="0" fontId="6" fillId="0" borderId="0" xfId="0" applyFont="1" applyAlignment="1">
      <alignment horizontal="left"/>
    </xf>
    <xf numFmtId="164" fontId="6" fillId="0" borderId="0" xfId="0" applyNumberFormat="1" applyFont="1"/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697079163845094E-2"/>
          <c:y val="5.89971563687509E-2"/>
          <c:w val="0.71590991847866903"/>
          <c:h val="0.84070947825470099"/>
        </c:manualLayout>
      </c:layout>
      <c:lineChart>
        <c:grouping val="standard"/>
        <c:varyColors val="0"/>
        <c:ser>
          <c:idx val="0"/>
          <c:order val="0"/>
          <c:tx>
            <c:strRef>
              <c:f>Feuil1!$C$12</c:f>
              <c:strCache>
                <c:ptCount val="1"/>
                <c:pt idx="0">
                  <c:v>10612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Feuil1!$B$13:$B$21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Feuil1!$C$13:$C$21</c:f>
              <c:numCache>
                <c:formatCode>0.000</c:formatCode>
                <c:ptCount val="9"/>
                <c:pt idx="0">
                  <c:v>0.10517425352038345</c:v>
                </c:pt>
                <c:pt idx="1">
                  <c:v>7.0235652000332438E-2</c:v>
                </c:pt>
                <c:pt idx="2">
                  <c:v>0.21034663448530311</c:v>
                </c:pt>
                <c:pt idx="3">
                  <c:v>0.17752041074967195</c:v>
                </c:pt>
                <c:pt idx="4">
                  <c:v>0.11990205464153325</c:v>
                </c:pt>
                <c:pt idx="5">
                  <c:v>0.15805271151588185</c:v>
                </c:pt>
                <c:pt idx="6">
                  <c:v>0.14940945430625807</c:v>
                </c:pt>
                <c:pt idx="7">
                  <c:v>4.336505406007074E-2</c:v>
                </c:pt>
                <c:pt idx="8">
                  <c:v>0.10599339459165846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87-1240-BE93-40D3BC9DB24A}"/>
            </c:ext>
          </c:extLst>
        </c:ser>
        <c:ser>
          <c:idx val="1"/>
          <c:order val="1"/>
          <c:tx>
            <c:strRef>
              <c:f>Feuil1!$D$12</c:f>
              <c:strCache>
                <c:ptCount val="1"/>
                <c:pt idx="0">
                  <c:v>10629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Feuil1!$B$13:$B$21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Feuil1!$D$13:$D$21</c:f>
              <c:numCache>
                <c:formatCode>0.000</c:formatCode>
                <c:ptCount val="9"/>
                <c:pt idx="0">
                  <c:v>9.8225393565055663E-2</c:v>
                </c:pt>
                <c:pt idx="1">
                  <c:v>8.6804753433525228E-2</c:v>
                </c:pt>
                <c:pt idx="2">
                  <c:v>0.18267520788744473</c:v>
                </c:pt>
                <c:pt idx="3">
                  <c:v>0.16188127644249684</c:v>
                </c:pt>
                <c:pt idx="4">
                  <c:v>8.6901794538607913E-2</c:v>
                </c:pt>
                <c:pt idx="5">
                  <c:v>0.13274684625111166</c:v>
                </c:pt>
                <c:pt idx="6">
                  <c:v>0.14940945430625807</c:v>
                </c:pt>
                <c:pt idx="7">
                  <c:v>6.9693992782420056E-2</c:v>
                </c:pt>
                <c:pt idx="8">
                  <c:v>0.13595661796910186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87-1240-BE93-40D3BC9DB24A}"/>
            </c:ext>
          </c:extLst>
        </c:ser>
        <c:ser>
          <c:idx val="2"/>
          <c:order val="2"/>
          <c:tx>
            <c:strRef>
              <c:f>Feuil1!$E$12</c:f>
              <c:strCache>
                <c:ptCount val="1"/>
                <c:pt idx="0">
                  <c:v>10607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Feuil1!$B$13:$B$21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Feuil1!$E$13:$E$21</c:f>
              <c:numCache>
                <c:formatCode>0.000</c:formatCode>
                <c:ptCount val="9"/>
                <c:pt idx="0">
                  <c:v>9.8225393565055663E-2</c:v>
                </c:pt>
                <c:pt idx="1">
                  <c:v>7.9780969906562804E-2</c:v>
                </c:pt>
                <c:pt idx="2">
                  <c:v>0.2049516025985969</c:v>
                </c:pt>
                <c:pt idx="3">
                  <c:v>0.18307057551243489</c:v>
                </c:pt>
                <c:pt idx="4">
                  <c:v>0.10917818924976008</c:v>
                </c:pt>
                <c:pt idx="5">
                  <c:v>0.14134701801302918</c:v>
                </c:pt>
                <c:pt idx="6">
                  <c:v>0.14063552999875295</c:v>
                </c:pt>
                <c:pt idx="7">
                  <c:v>7.6034170813438884E-2</c:v>
                </c:pt>
                <c:pt idx="8">
                  <c:v>7.3808711220257228E-2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87-1240-BE93-40D3BC9DB24A}"/>
            </c:ext>
          </c:extLst>
        </c:ser>
        <c:ser>
          <c:idx val="3"/>
          <c:order val="3"/>
          <c:tx>
            <c:strRef>
              <c:f>Feuil1!$F$12</c:f>
              <c:strCache>
                <c:ptCount val="1"/>
                <c:pt idx="0">
                  <c:v>10613-1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Feuil1!$B$13:$B$21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Feuil1!$F$13:$F$21</c:f>
              <c:numCache>
                <c:formatCode>0.000</c:formatCode>
                <c:ptCount val="9"/>
                <c:pt idx="0">
                  <c:v>9.8225393565055663E-2</c:v>
                </c:pt>
                <c:pt idx="1">
                  <c:v>8.9120996160706012E-2</c:v>
                </c:pt>
                <c:pt idx="2">
                  <c:v>0.17692287899835346</c:v>
                </c:pt>
                <c:pt idx="3">
                  <c:v>0.15088589214103365</c:v>
                </c:pt>
                <c:pt idx="4">
                  <c:v>9.8182804948296898E-2</c:v>
                </c:pt>
                <c:pt idx="5">
                  <c:v>0.12485833403806135</c:v>
                </c:pt>
                <c:pt idx="6">
                  <c:v>0.11414037535988752</c:v>
                </c:pt>
                <c:pt idx="7">
                  <c:v>8.8443428795258905E-2</c:v>
                </c:pt>
                <c:pt idx="8">
                  <c:v>7.3808711220257228E-2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87-1240-BE93-40D3BC9DB24A}"/>
            </c:ext>
          </c:extLst>
        </c:ser>
        <c:ser>
          <c:idx val="4"/>
          <c:order val="4"/>
          <c:tx>
            <c:strRef>
              <c:f>Feuil1!$G$12</c:f>
              <c:strCache>
                <c:ptCount val="1"/>
                <c:pt idx="0">
                  <c:v>10613-2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numRef>
              <c:f>Feuil1!$B$13:$B$21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Feuil1!$G$13:$G$21</c:f>
              <c:numCache>
                <c:formatCode>0.000</c:formatCode>
                <c:ptCount val="9"/>
                <c:pt idx="0">
                  <c:v>0.11201367805068885</c:v>
                </c:pt>
                <c:pt idx="1">
                  <c:v>8.4476091114942475E-2</c:v>
                </c:pt>
                <c:pt idx="2">
                  <c:v>0.15919411203792189</c:v>
                </c:pt>
                <c:pt idx="3">
                  <c:v>0.12802300918152953</c:v>
                </c:pt>
                <c:pt idx="4">
                  <c:v>8.6901794538607913E-2</c:v>
                </c:pt>
                <c:pt idx="5">
                  <c:v>0.11501807929068009</c:v>
                </c:pt>
                <c:pt idx="6">
                  <c:v>0.10365196374558305</c:v>
                </c:pt>
                <c:pt idx="7">
                  <c:v>8.2283120090440587E-2</c:v>
                </c:pt>
                <c:pt idx="8">
                  <c:v>7.3808711220257228E-2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87-1240-BE93-40D3BC9DB24A}"/>
            </c:ext>
          </c:extLst>
        </c:ser>
        <c:ser>
          <c:idx val="6"/>
          <c:order val="5"/>
          <c:tx>
            <c:strRef>
              <c:f>Feuil1!$H$12</c:f>
              <c:strCache>
                <c:ptCount val="1"/>
                <c:pt idx="0">
                  <c:v>10610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Feuil1!$B$13:$B$21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Feuil1!$H$13:$H$21</c:f>
              <c:numCache>
                <c:formatCode>0.000</c:formatCode>
                <c:ptCount val="9"/>
                <c:pt idx="0">
                  <c:v>9.1163539077568911E-2</c:v>
                </c:pt>
                <c:pt idx="1">
                  <c:v>7.7414236627455724E-2</c:v>
                </c:pt>
                <c:pt idx="2">
                  <c:v>0.21567546799037007</c:v>
                </c:pt>
                <c:pt idx="3">
                  <c:v>0.14715801962179054</c:v>
                </c:pt>
                <c:pt idx="4">
                  <c:v>9.8182804948296898E-2</c:v>
                </c:pt>
                <c:pt idx="5">
                  <c:v>0.14978018554989214</c:v>
                </c:pt>
                <c:pt idx="6">
                  <c:v>0.14063552999875295</c:v>
                </c:pt>
                <c:pt idx="7">
                  <c:v>6.3259882777010112E-2</c:v>
                </c:pt>
                <c:pt idx="8">
                  <c:v>0.13595661796910186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87-1240-BE93-40D3BC9DB24A}"/>
            </c:ext>
          </c:extLst>
        </c:ser>
        <c:ser>
          <c:idx val="5"/>
          <c:order val="6"/>
          <c:tx>
            <c:strRef>
              <c:f>Feuil1!$I$12</c:f>
              <c:strCache>
                <c:ptCount val="1"/>
                <c:pt idx="0">
                  <c:v>10588</c:v>
                </c:pt>
              </c:strCache>
            </c:strRef>
          </c:tx>
          <c:marker>
            <c:symbol val="none"/>
          </c:marker>
          <c:cat>
            <c:numRef>
              <c:f>Feuil1!$B$13:$B$21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Feuil1!$I$13:$I$21</c:f>
              <c:numCache>
                <c:formatCode>0.000</c:formatCode>
                <c:ptCount val="9"/>
                <c:pt idx="0">
                  <c:v>0.12537763960867054</c:v>
                </c:pt>
                <c:pt idx="1">
                  <c:v>8.4476091114942475E-2</c:v>
                </c:pt>
                <c:pt idx="2">
                  <c:v>0.18267520788744473</c:v>
                </c:pt>
                <c:pt idx="3">
                  <c:v>0.16188127644249684</c:v>
                </c:pt>
                <c:pt idx="4">
                  <c:v>8.6901794538607913E-2</c:v>
                </c:pt>
                <c:pt idx="5">
                  <c:v>0.12397292194360654</c:v>
                </c:pt>
                <c:pt idx="6">
                  <c:v>0.11319728165181342</c:v>
                </c:pt>
                <c:pt idx="7">
                  <c:v>8.8443428795258905E-2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76-1446-9945-D0903A292FC5}"/>
            </c:ext>
          </c:extLst>
        </c:ser>
        <c:ser>
          <c:idx val="7"/>
          <c:order val="7"/>
          <c:tx>
            <c:strRef>
              <c:f>Feuil1!$J$12</c:f>
              <c:strCache>
                <c:ptCount val="1"/>
                <c:pt idx="0">
                  <c:v>3196-368</c:v>
                </c:pt>
              </c:strCache>
            </c:strRef>
          </c:tx>
          <c:marker>
            <c:symbol val="none"/>
          </c:marker>
          <c:cat>
            <c:numRef>
              <c:f>Feuil1!$B$13:$B$21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Feuil1!$J$13:$J$21</c:f>
              <c:numCache>
                <c:formatCode>0.000</c:formatCode>
                <c:ptCount val="9"/>
                <c:pt idx="0">
                  <c:v>8.3984954450445404E-2</c:v>
                </c:pt>
                <c:pt idx="1">
                  <c:v>7.9780969906562804E-2</c:v>
                </c:pt>
                <c:pt idx="2">
                  <c:v>0.22093970798272733</c:v>
                </c:pt>
                <c:pt idx="3">
                  <c:v>0.17260514183427</c:v>
                </c:pt>
                <c:pt idx="4">
                  <c:v>0.10917818924976008</c:v>
                </c:pt>
                <c:pt idx="5">
                  <c:v>0.15805271151588185</c:v>
                </c:pt>
                <c:pt idx="6">
                  <c:v>0.14063552999875295</c:v>
                </c:pt>
                <c:pt idx="7">
                  <c:v>7.6034170813438884E-2</c:v>
                </c:pt>
                <c:pt idx="8">
                  <c:v>0.10599339459165846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D-B843-8B9C-149151972F5B}"/>
            </c:ext>
          </c:extLst>
        </c:ser>
        <c:ser>
          <c:idx val="8"/>
          <c:order val="8"/>
          <c:tx>
            <c:strRef>
              <c:f>Feuil1!$K$12</c:f>
              <c:strCache>
                <c:ptCount val="1"/>
                <c:pt idx="0">
                  <c:v>3196</c:v>
                </c:pt>
              </c:strCache>
            </c:strRef>
          </c:tx>
          <c:marker>
            <c:symbol val="none"/>
          </c:marker>
          <c:cat>
            <c:numRef>
              <c:f>Feuil1!$B$13:$B$21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Feuil1!$K$13:$K$21</c:f>
              <c:numCache>
                <c:formatCode>0.000</c:formatCode>
                <c:ptCount val="9"/>
                <c:pt idx="0">
                  <c:v>8.3984954450445404E-2</c:v>
                </c:pt>
                <c:pt idx="1">
                  <c:v>6.0475814711176135E-2</c:v>
                </c:pt>
                <c:pt idx="2">
                  <c:v>0.16518447572710926</c:v>
                </c:pt>
                <c:pt idx="3">
                  <c:v>0.13960488173134467</c:v>
                </c:pt>
                <c:pt idx="4">
                  <c:v>9.8182804948296898E-2</c:v>
                </c:pt>
                <c:pt idx="5">
                  <c:v>0.11951858051735664</c:v>
                </c:pt>
                <c:pt idx="6">
                  <c:v>0.11319728165181342</c:v>
                </c:pt>
                <c:pt idx="7">
                  <c:v>3.9958805368159434E-2</c:v>
                </c:pt>
                <c:pt idx="8">
                  <c:v>0.1639853415693453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3D-B843-8B9C-149151972F5B}"/>
            </c:ext>
          </c:extLst>
        </c:ser>
        <c:ser>
          <c:idx val="9"/>
          <c:order val="9"/>
          <c:tx>
            <c:strRef>
              <c:f>Feuil1!$L$12</c:f>
              <c:strCache>
                <c:ptCount val="1"/>
                <c:pt idx="0">
                  <c:v>10613-3</c:v>
                </c:pt>
              </c:strCache>
            </c:strRef>
          </c:tx>
          <c:marker>
            <c:symbol val="none"/>
          </c:marker>
          <c:cat>
            <c:numRef>
              <c:f>Feuil1!$B$13:$B$21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Feuil1!$L$13:$L$21</c:f>
              <c:numCache>
                <c:formatCode>0.000</c:formatCode>
                <c:ptCount val="9"/>
                <c:pt idx="0">
                  <c:v>7.6685715708946001E-2</c:v>
                </c:pt>
                <c:pt idx="1">
                  <c:v>7.50345348821011E-2</c:v>
                </c:pt>
                <c:pt idx="2">
                  <c:v>0.14071070634390881</c:v>
                </c:pt>
                <c:pt idx="3">
                  <c:v>0.12409271555309709</c:v>
                </c:pt>
                <c:pt idx="4">
                  <c:v>0.12516629463389051</c:v>
                </c:pt>
                <c:pt idx="5">
                  <c:v>7.8215431382931522E-2</c:v>
                </c:pt>
                <c:pt idx="6">
                  <c:v>9.389212645642675E-2</c:v>
                </c:pt>
                <c:pt idx="7">
                  <c:v>7.6034170813438884E-2</c:v>
                </c:pt>
                <c:pt idx="8">
                  <c:v>0.10599339459165846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3D-B843-8B9C-149151972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1837512"/>
        <c:axId val="69562936"/>
      </c:lineChart>
      <c:catAx>
        <c:axId val="3718375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69562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9562936"/>
        <c:scaling>
          <c:orientation val="minMax"/>
          <c:min val="-5.000000000000001E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71837512"/>
        <c:crosses val="autoZero"/>
        <c:crossBetween val="midCat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091006297494497"/>
          <c:y val="4.5495759311077882E-3"/>
          <c:w val="0.14793342579750346"/>
          <c:h val="0.98909763345697488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Times New Roman" panose="02020603050405020304" pitchFamily="18" charset="0"/>
          <a:ea typeface="Geneva"/>
          <a:cs typeface="Times New Roman" panose="02020603050405020304" pitchFamily="18" charset="0"/>
        </a:defRPr>
      </a:pPr>
      <a:endParaRPr lang="en-US"/>
    </a:p>
  </c:txPr>
  <c:printSettings>
    <c:headerFooter/>
    <c:pageMargins b="1" l="0.75" r="0.75" t="1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14531631821884"/>
          <c:y val="5.89971563687509E-2"/>
          <c:w val="0.69246168884061909"/>
          <c:h val="0.84070947825470099"/>
        </c:manualLayout>
      </c:layout>
      <c:lineChart>
        <c:grouping val="standard"/>
        <c:varyColors val="0"/>
        <c:ser>
          <c:idx val="0"/>
          <c:order val="0"/>
          <c:tx>
            <c:strRef>
              <c:f>Feuil1!$C$44</c:f>
              <c:strCache>
                <c:ptCount val="1"/>
                <c:pt idx="0">
                  <c:v>10629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Feuil1!$B$45:$B$53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Feuil1!$C$45:$C$53</c:f>
              <c:numCache>
                <c:formatCode>0.00</c:formatCode>
                <c:ptCount val="9"/>
                <c:pt idx="0">
                  <c:v>6.1708559739293234E-2</c:v>
                </c:pt>
                <c:pt idx="1">
                  <c:v>7.0235652000332438E-2</c:v>
                </c:pt>
                <c:pt idx="2">
                  <c:v>0.18267520788744473</c:v>
                </c:pt>
                <c:pt idx="3">
                  <c:v>0.17612171555710709</c:v>
                </c:pt>
                <c:pt idx="4">
                  <c:v>0.11990205464153325</c:v>
                </c:pt>
                <c:pt idx="5">
                  <c:v>0.10587469985081044</c:v>
                </c:pt>
                <c:pt idx="6">
                  <c:v>0.12253730790595685</c:v>
                </c:pt>
                <c:pt idx="7">
                  <c:v>2.9576769574437556E-2</c:v>
                </c:pt>
                <c:pt idx="8">
                  <c:v>0.19031428029169439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9B-0947-AEED-DC592D6E689E}"/>
            </c:ext>
          </c:extLst>
        </c:ser>
        <c:ser>
          <c:idx val="1"/>
          <c:order val="1"/>
          <c:tx>
            <c:strRef>
              <c:f>Feuil1!$D$44</c:f>
              <c:strCache>
                <c:ptCount val="1"/>
                <c:pt idx="0">
                  <c:v>10630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Feuil1!$B$45:$B$53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Feuil1!$D$45:$D$53</c:f>
              <c:numCache>
                <c:formatCode>0.00</c:formatCode>
                <c:ptCount val="9"/>
                <c:pt idx="0">
                  <c:v>4.6196393561045657E-2</c:v>
                </c:pt>
                <c:pt idx="1">
                  <c:v>4.0272428622889045E-2</c:v>
                </c:pt>
                <c:pt idx="2">
                  <c:v>0.1710933353376296</c:v>
                </c:pt>
                <c:pt idx="3">
                  <c:v>0.15458203770099743</c:v>
                </c:pt>
                <c:pt idx="4">
                  <c:v>0.12516629463389051</c:v>
                </c:pt>
                <c:pt idx="5">
                  <c:v>0.10587469985081044</c:v>
                </c:pt>
                <c:pt idx="6">
                  <c:v>0.10461599184819992</c:v>
                </c:pt>
                <c:pt idx="7">
                  <c:v>-6.9400642513248734E-3</c:v>
                </c:pt>
                <c:pt idx="8">
                  <c:v>0.21513786401672652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9B-0947-AEED-DC592D6E689E}"/>
            </c:ext>
          </c:extLst>
        </c:ser>
        <c:ser>
          <c:idx val="2"/>
          <c:order val="2"/>
          <c:tx>
            <c:strRef>
              <c:f>Feuil1!$E$44</c:f>
              <c:strCache>
                <c:ptCount val="1"/>
                <c:pt idx="0">
                  <c:v>10613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Feuil1!$B$45:$B$53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Feuil1!$E$45:$E$53</c:f>
              <c:numCache>
                <c:formatCode>0.00</c:formatCode>
                <c:ptCount val="9"/>
                <c:pt idx="0">
                  <c:v>9.1163539077568911E-2</c:v>
                </c:pt>
                <c:pt idx="1">
                  <c:v>7.9780969906562804E-2</c:v>
                </c:pt>
                <c:pt idx="2">
                  <c:v>0.14071070634390881</c:v>
                </c:pt>
                <c:pt idx="3">
                  <c:v>0.15458203770099743</c:v>
                </c:pt>
                <c:pt idx="4">
                  <c:v>0.14560745487643523</c:v>
                </c:pt>
                <c:pt idx="5">
                  <c:v>0.10679774904398909</c:v>
                </c:pt>
                <c:pt idx="6">
                  <c:v>9.389212645642675E-2</c:v>
                </c:pt>
                <c:pt idx="7">
                  <c:v>5.009843671903913E-2</c:v>
                </c:pt>
                <c:pt idx="8">
                  <c:v>0.13595661796910186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9B-0947-AEED-DC592D6E689E}"/>
            </c:ext>
          </c:extLst>
        </c:ser>
        <c:ser>
          <c:idx val="3"/>
          <c:order val="3"/>
          <c:tx>
            <c:strRef>
              <c:f>Feuil1!$F$44</c:f>
              <c:strCache>
                <c:ptCount val="1"/>
                <c:pt idx="0">
                  <c:v>10628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Feuil1!$B$45:$B$53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Feuil1!$F$45:$F$53</c:f>
              <c:numCache>
                <c:formatCode>0.00</c:formatCode>
                <c:ptCount val="9"/>
                <c:pt idx="0">
                  <c:v>3.8227463889770386E-2</c:v>
                </c:pt>
                <c:pt idx="1">
                  <c:v>6.5383149205920255E-2</c:v>
                </c:pt>
                <c:pt idx="2">
                  <c:v>0.19395621829713372</c:v>
                </c:pt>
                <c:pt idx="3">
                  <c:v>0.18307057551243489</c:v>
                </c:pt>
                <c:pt idx="4">
                  <c:v>0.14560745487643523</c:v>
                </c:pt>
                <c:pt idx="5">
                  <c:v>0.13274684625111166</c:v>
                </c:pt>
                <c:pt idx="6">
                  <c:v>0.1316806873458265</c:v>
                </c:pt>
                <c:pt idx="7">
                  <c:v>1.5336330459827296E-2</c:v>
                </c:pt>
                <c:pt idx="8">
                  <c:v>0.19031428029169439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C9B-0947-AEED-DC592D6E689E}"/>
            </c:ext>
          </c:extLst>
        </c:ser>
        <c:ser>
          <c:idx val="4"/>
          <c:order val="4"/>
          <c:tx>
            <c:strRef>
              <c:f>Feuil1!$G$44</c:f>
              <c:strCache>
                <c:ptCount val="1"/>
                <c:pt idx="0">
                  <c:v>10588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numRef>
              <c:f>Feuil1!$B$45:$B$53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Feuil1!$G$45:$G$53</c:f>
              <c:numCache>
                <c:formatCode>0.00</c:formatCode>
                <c:ptCount val="9"/>
                <c:pt idx="0">
                  <c:v>7.6685715708946001E-2</c:v>
                </c:pt>
                <c:pt idx="1">
                  <c:v>5.5512395179625917E-2</c:v>
                </c:pt>
                <c:pt idx="2">
                  <c:v>0.1710933353376296</c:v>
                </c:pt>
                <c:pt idx="3">
                  <c:v>0.15458203770099743</c:v>
                </c:pt>
                <c:pt idx="4">
                  <c:v>0.13036748831969835</c:v>
                </c:pt>
                <c:pt idx="5">
                  <c:v>8.987504392792478E-2</c:v>
                </c:pt>
                <c:pt idx="6">
                  <c:v>8.3907905549825745E-2</c:v>
                </c:pt>
                <c:pt idx="7">
                  <c:v>3.6525629529765347E-2</c:v>
                </c:pt>
                <c:pt idx="8">
                  <c:v>0.19031428029169439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C9B-0947-AEED-DC592D6E689E}"/>
            </c:ext>
          </c:extLst>
        </c:ser>
        <c:ser>
          <c:idx val="6"/>
          <c:order val="5"/>
          <c:tx>
            <c:strRef>
              <c:f>Feuil1!$H$44</c:f>
              <c:strCache>
                <c:ptCount val="1"/>
                <c:pt idx="0">
                  <c:v>3196-366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Feuil1!$B$45:$B$53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Feuil1!$H$45:$H$53</c:f>
              <c:numCache>
                <c:formatCode>0.00</c:formatCode>
                <c:ptCount val="9"/>
                <c:pt idx="0">
                  <c:v>2.1837047701600998E-2</c:v>
                </c:pt>
                <c:pt idx="1">
                  <c:v>2.9806994944724163E-2</c:v>
                </c:pt>
                <c:pt idx="2">
                  <c:v>0.1710933353376296</c:v>
                </c:pt>
                <c:pt idx="3">
                  <c:v>0.16905986106962034</c:v>
                </c:pt>
                <c:pt idx="4">
                  <c:v>0.11990205464153325</c:v>
                </c:pt>
                <c:pt idx="5">
                  <c:v>9.1788238572205305E-2</c:v>
                </c:pt>
                <c:pt idx="6">
                  <c:v>0.10365196374558305</c:v>
                </c:pt>
                <c:pt idx="7">
                  <c:v>6.1307363912099788E-4</c:v>
                </c:pt>
                <c:pt idx="8">
                  <c:v>0.10599339459165846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C9B-0947-AEED-DC592D6E689E}"/>
            </c:ext>
          </c:extLst>
        </c:ser>
        <c:ser>
          <c:idx val="5"/>
          <c:order val="6"/>
          <c:tx>
            <c:strRef>
              <c:f>Feuil1!$I$44</c:f>
              <c:strCache>
                <c:ptCount val="1"/>
                <c:pt idx="0">
                  <c:v>368</c:v>
                </c:pt>
              </c:strCache>
            </c:strRef>
          </c:tx>
          <c:marker>
            <c:symbol val="none"/>
          </c:marker>
          <c:cat>
            <c:numRef>
              <c:f>Feuil1!$B$45:$B$53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Feuil1!$I$45:$I$53</c:f>
              <c:numCache>
                <c:formatCode>0.00</c:formatCode>
                <c:ptCount val="9"/>
                <c:pt idx="0">
                  <c:v>4.6196393561045657E-2</c:v>
                </c:pt>
                <c:pt idx="1">
                  <c:v>5.5512395179625917E-2</c:v>
                </c:pt>
                <c:pt idx="2">
                  <c:v>0.19395621829713372</c:v>
                </c:pt>
                <c:pt idx="3">
                  <c:v>0.17612171555710709</c:v>
                </c:pt>
                <c:pt idx="4">
                  <c:v>0.13036748831969835</c:v>
                </c:pt>
                <c:pt idx="5">
                  <c:v>0.11951858051735664</c:v>
                </c:pt>
                <c:pt idx="6">
                  <c:v>0.11319728165181342</c:v>
                </c:pt>
                <c:pt idx="7">
                  <c:v>1.5336330459827296E-2</c:v>
                </c:pt>
                <c:pt idx="8">
                  <c:v>0.21513786401672652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C9B-0947-AEED-DC592D6E689E}"/>
            </c:ext>
          </c:extLst>
        </c:ser>
        <c:ser>
          <c:idx val="7"/>
          <c:order val="7"/>
          <c:tx>
            <c:strRef>
              <c:f>Feuil1!$J$44</c:f>
              <c:strCache>
                <c:ptCount val="1"/>
                <c:pt idx="0">
                  <c:v>3196</c:v>
                </c:pt>
              </c:strCache>
            </c:strRef>
          </c:tx>
          <c:marker>
            <c:symbol val="none"/>
          </c:marker>
          <c:cat>
            <c:numRef>
              <c:f>Feuil1!$B$45:$B$53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Feuil1!$J$45:$J$53</c:f>
              <c:numCache>
                <c:formatCode>0.00</c:formatCode>
                <c:ptCount val="9"/>
                <c:pt idx="0">
                  <c:v>6.1708559739293234E-2</c:v>
                </c:pt>
                <c:pt idx="1">
                  <c:v>5.5512395179625917E-2</c:v>
                </c:pt>
                <c:pt idx="2">
                  <c:v>0.14071070634390881</c:v>
                </c:pt>
                <c:pt idx="3">
                  <c:v>0.15458203770099743</c:v>
                </c:pt>
                <c:pt idx="4">
                  <c:v>0.10917818924976008</c:v>
                </c:pt>
                <c:pt idx="5">
                  <c:v>8.6989355690436643E-2</c:v>
                </c:pt>
                <c:pt idx="6">
                  <c:v>8.3907905549825745E-2</c:v>
                </c:pt>
                <c:pt idx="7">
                  <c:v>1.5336330459827296E-2</c:v>
                </c:pt>
                <c:pt idx="8">
                  <c:v>0.19031428029169439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C9B-0947-AEED-DC592D6E689E}"/>
            </c:ext>
          </c:extLst>
        </c:ser>
        <c:ser>
          <c:idx val="8"/>
          <c:order val="8"/>
          <c:tx>
            <c:strRef>
              <c:f>Feuil1!$K$44</c:f>
              <c:strCache>
                <c:ptCount val="1"/>
                <c:pt idx="0">
                  <c:v>3196-251</c:v>
                </c:pt>
              </c:strCache>
            </c:strRef>
          </c:tx>
          <c:marker>
            <c:symbol val="none"/>
          </c:marker>
          <c:cat>
            <c:numRef>
              <c:f>Feuil1!$B$45:$B$53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Feuil1!$K$45:$K$53</c:f>
              <c:numCache>
                <c:formatCode>0.00</c:formatCode>
                <c:ptCount val="9"/>
                <c:pt idx="0">
                  <c:v>5.4021731073002233E-2</c:v>
                </c:pt>
                <c:pt idx="1">
                  <c:v>6.0475814711176135E-2</c:v>
                </c:pt>
                <c:pt idx="2">
                  <c:v>0.14695965562091029</c:v>
                </c:pt>
                <c:pt idx="3">
                  <c:v>0.12802300918152953</c:v>
                </c:pt>
                <c:pt idx="4">
                  <c:v>8.1149465649516639E-2</c:v>
                </c:pt>
                <c:pt idx="5">
                  <c:v>7.0264738268458249E-2</c:v>
                </c:pt>
                <c:pt idx="6">
                  <c:v>6.3223306689974779E-2</c:v>
                </c:pt>
                <c:pt idx="7">
                  <c:v>2.2514915086950804E-2</c:v>
                </c:pt>
                <c:pt idx="8">
                  <c:v>0.20290340759971492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C9B-0947-AEED-DC592D6E689E}"/>
            </c:ext>
          </c:extLst>
        </c:ser>
        <c:ser>
          <c:idx val="9"/>
          <c:order val="9"/>
          <c:tx>
            <c:strRef>
              <c:f>Feuil1!$L$44</c:f>
              <c:strCache>
                <c:ptCount val="1"/>
                <c:pt idx="0">
                  <c:v>3196bis</c:v>
                </c:pt>
              </c:strCache>
            </c:strRef>
          </c:tx>
          <c:marker>
            <c:symbol val="none"/>
          </c:marker>
          <c:cat>
            <c:numRef>
              <c:f>Feuil1!$B$45:$B$53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Feuil1!$L$45:$L$53</c:f>
              <c:numCache>
                <c:formatCode>0.00</c:formatCode>
                <c:ptCount val="9"/>
                <c:pt idx="0">
                  <c:v>6.1708559739293234E-2</c:v>
                </c:pt>
                <c:pt idx="1">
                  <c:v>5.5512395179625917E-2</c:v>
                </c:pt>
                <c:pt idx="2">
                  <c:v>0.14695965562091029</c:v>
                </c:pt>
                <c:pt idx="3">
                  <c:v>0.13960488173134467</c:v>
                </c:pt>
                <c:pt idx="4">
                  <c:v>0.11134425100626788</c:v>
                </c:pt>
                <c:pt idx="5">
                  <c:v>9.6534673596667009E-2</c:v>
                </c:pt>
                <c:pt idx="6">
                  <c:v>8.8928706924876755E-2</c:v>
                </c:pt>
                <c:pt idx="7">
                  <c:v>3.6525629529765347E-2</c:v>
                </c:pt>
                <c:pt idx="8">
                  <c:v>0.20290340759971492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C9B-0947-AEED-DC592D6E6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1837512"/>
        <c:axId val="69562936"/>
      </c:lineChart>
      <c:catAx>
        <c:axId val="3718375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69562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9562936"/>
        <c:scaling>
          <c:orientation val="minMax"/>
          <c:max val="0.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71837512"/>
        <c:crosses val="autoZero"/>
        <c:crossBetween val="midCat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091006297494497"/>
          <c:y val="2.1186889040444749E-2"/>
          <c:w val="0.14793342579750346"/>
          <c:h val="0.96911980490627647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Times New Roman" panose="02020603050405020304" pitchFamily="18" charset="0"/>
          <a:ea typeface="Geneva"/>
          <a:cs typeface="Times New Roman" panose="02020603050405020304" pitchFamily="18" charset="0"/>
        </a:defRPr>
      </a:pPr>
      <a:endParaRPr lang="en-US"/>
    </a:p>
  </c:txPr>
  <c:printSettings>
    <c:headerFooter/>
    <c:pageMargins b="1" l="0.75" r="0.75" t="1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431800</xdr:colOff>
      <xdr:row>0</xdr:row>
      <xdr:rowOff>139700</xdr:rowOff>
    </xdr:from>
    <xdr:to>
      <xdr:col>23</xdr:col>
      <xdr:colOff>520700</xdr:colOff>
      <xdr:row>20</xdr:row>
      <xdr:rowOff>177800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520700</xdr:colOff>
      <xdr:row>25</xdr:row>
      <xdr:rowOff>12700</xdr:rowOff>
    </xdr:from>
    <xdr:to>
      <xdr:col>23</xdr:col>
      <xdr:colOff>660400</xdr:colOff>
      <xdr:row>46</xdr:row>
      <xdr:rowOff>50800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FF45BE0-DDA1-5145-88A5-FC4A52BBCE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25400</xdr:colOff>
      <xdr:row>2</xdr:row>
      <xdr:rowOff>42333</xdr:rowOff>
    </xdr:from>
    <xdr:to>
      <xdr:col>12</xdr:col>
      <xdr:colOff>414866</xdr:colOff>
      <xdr:row>18</xdr:row>
      <xdr:rowOff>59265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69413A0-2905-4217-9A67-AFAA8AF3BB92}"/>
            </a:ext>
          </a:extLst>
        </xdr:cNvPr>
        <xdr:cNvSpPr txBox="1"/>
      </xdr:nvSpPr>
      <xdr:spPr>
        <a:xfrm>
          <a:off x="8339667" y="499533"/>
          <a:ext cx="389466" cy="3674532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8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Log10 differences from </a:t>
          </a:r>
          <a:r>
            <a:rPr lang="fr-FR" sz="1800" b="0" i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E. h.</a:t>
          </a:r>
          <a:r>
            <a:rPr lang="fr-FR" sz="18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fr-FR" sz="1800" b="0" i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onager</a:t>
          </a:r>
          <a:endParaRPr lang="en-CA" sz="18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93133</xdr:colOff>
      <xdr:row>26</xdr:row>
      <xdr:rowOff>177800</xdr:rowOff>
    </xdr:from>
    <xdr:to>
      <xdr:col>12</xdr:col>
      <xdr:colOff>482599</xdr:colOff>
      <xdr:row>42</xdr:row>
      <xdr:rowOff>194732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08B659-2243-4642-8E85-B1E780C9F4B2}"/>
            </a:ext>
          </a:extLst>
        </xdr:cNvPr>
        <xdr:cNvSpPr txBox="1"/>
      </xdr:nvSpPr>
      <xdr:spPr>
        <a:xfrm>
          <a:off x="8407400" y="6121400"/>
          <a:ext cx="389466" cy="3674532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8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Log10 differences from </a:t>
          </a:r>
          <a:r>
            <a:rPr lang="fr-FR" sz="1800" b="0" i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E. h.</a:t>
          </a:r>
          <a:r>
            <a:rPr lang="fr-FR" sz="18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fr-FR" sz="1800" b="0" i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onager</a:t>
          </a:r>
          <a:endParaRPr lang="en-CA" sz="18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3"/>
  <sheetViews>
    <sheetView tabSelected="1" zoomScale="75" zoomScaleNormal="75" workbookViewId="0">
      <selection activeCell="M5" sqref="M5"/>
    </sheetView>
  </sheetViews>
  <sheetFormatPr defaultColWidth="10.8984375" defaultRowHeight="18"/>
  <cols>
    <col min="1" max="1" width="13.69921875" style="3" bestFit="1" customWidth="1"/>
    <col min="2" max="2" width="6.8984375" style="1" bestFit="1" customWidth="1"/>
    <col min="3" max="6" width="10.8984375" style="3"/>
    <col min="7" max="7" width="10.69921875" style="3" bestFit="1" customWidth="1"/>
    <col min="8" max="8" width="10.8984375" style="3"/>
    <col min="9" max="9" width="11.8984375" style="3" bestFit="1" customWidth="1"/>
    <col min="10" max="10" width="7.69921875" style="3" bestFit="1" customWidth="1"/>
    <col min="11" max="11" width="15.3984375" style="3" bestFit="1" customWidth="1"/>
    <col min="12" max="12" width="9.8984375" style="3" bestFit="1" customWidth="1"/>
    <col min="13" max="13" width="10.69921875" style="3" bestFit="1" customWidth="1"/>
    <col min="14" max="16384" width="10.8984375" style="3"/>
  </cols>
  <sheetData>
    <row r="1" spans="1:14" s="1" customFormat="1">
      <c r="A1" s="1" t="s">
        <v>9</v>
      </c>
      <c r="C1" s="2" t="s">
        <v>10</v>
      </c>
      <c r="D1" s="2" t="s">
        <v>10</v>
      </c>
      <c r="E1" s="2" t="s">
        <v>10</v>
      </c>
      <c r="F1" s="2" t="s">
        <v>10</v>
      </c>
      <c r="G1" s="2" t="s">
        <v>10</v>
      </c>
      <c r="H1" s="2" t="s">
        <v>10</v>
      </c>
      <c r="I1" s="2" t="s">
        <v>10</v>
      </c>
      <c r="J1" s="2"/>
      <c r="K1" s="2"/>
      <c r="L1" s="2" t="s">
        <v>10</v>
      </c>
    </row>
    <row r="2" spans="1:14" s="1" customFormat="1">
      <c r="A2" s="7" t="s">
        <v>11</v>
      </c>
      <c r="C2" s="1">
        <v>10612</v>
      </c>
      <c r="D2" s="2">
        <v>10629</v>
      </c>
      <c r="E2" s="2">
        <v>10607</v>
      </c>
      <c r="F2" s="2" t="s">
        <v>12</v>
      </c>
      <c r="G2" s="2" t="s">
        <v>13</v>
      </c>
      <c r="H2" s="2">
        <v>10610</v>
      </c>
      <c r="I2" s="2">
        <v>10588</v>
      </c>
      <c r="J2" s="2" t="s">
        <v>14</v>
      </c>
      <c r="K2" s="2">
        <v>3196</v>
      </c>
      <c r="L2" s="2" t="s">
        <v>15</v>
      </c>
    </row>
    <row r="3" spans="1:14">
      <c r="B3" s="1">
        <v>7</v>
      </c>
      <c r="C3" s="3">
        <v>63</v>
      </c>
      <c r="D3" s="3">
        <v>62</v>
      </c>
      <c r="E3" s="3">
        <v>62</v>
      </c>
      <c r="F3" s="3">
        <v>62</v>
      </c>
      <c r="G3" s="3">
        <v>64</v>
      </c>
      <c r="H3" s="3">
        <v>61</v>
      </c>
      <c r="I3" s="3">
        <v>66</v>
      </c>
      <c r="J3" s="3">
        <v>60</v>
      </c>
      <c r="K3" s="3">
        <v>60</v>
      </c>
      <c r="L3" s="3">
        <v>59</v>
      </c>
    </row>
    <row r="4" spans="1:14">
      <c r="B4" s="1">
        <v>1</v>
      </c>
      <c r="C4" s="3">
        <v>90</v>
      </c>
      <c r="D4" s="3">
        <v>93.5</v>
      </c>
      <c r="E4" s="3">
        <v>92</v>
      </c>
      <c r="F4" s="3">
        <v>94</v>
      </c>
      <c r="G4" s="3">
        <v>93</v>
      </c>
      <c r="H4" s="3">
        <v>91.5</v>
      </c>
      <c r="I4" s="3">
        <v>93</v>
      </c>
      <c r="J4" s="3">
        <v>92</v>
      </c>
      <c r="K4" s="3">
        <v>88</v>
      </c>
      <c r="L4" s="3">
        <v>91</v>
      </c>
    </row>
    <row r="5" spans="1:14">
      <c r="B5" s="1">
        <v>3</v>
      </c>
      <c r="C5" s="3">
        <v>40.5</v>
      </c>
      <c r="D5" s="3">
        <v>38</v>
      </c>
      <c r="E5" s="3">
        <v>40</v>
      </c>
      <c r="F5" s="3">
        <v>37.5</v>
      </c>
      <c r="G5" s="3">
        <v>36</v>
      </c>
      <c r="H5" s="3">
        <v>41</v>
      </c>
      <c r="I5" s="3">
        <v>38</v>
      </c>
      <c r="J5" s="3">
        <v>41.5</v>
      </c>
      <c r="K5" s="3">
        <v>36.5</v>
      </c>
      <c r="L5" s="3">
        <v>34.5</v>
      </c>
    </row>
    <row r="6" spans="1:14">
      <c r="B6" s="1">
        <v>4</v>
      </c>
      <c r="C6" s="3">
        <v>62.2</v>
      </c>
      <c r="D6" s="3">
        <v>60</v>
      </c>
      <c r="E6" s="3">
        <v>63</v>
      </c>
      <c r="F6" s="3">
        <v>58.5</v>
      </c>
      <c r="G6" s="3">
        <v>55.5</v>
      </c>
      <c r="H6" s="3">
        <v>58</v>
      </c>
      <c r="I6" s="3">
        <v>60</v>
      </c>
      <c r="J6" s="3">
        <v>61.5</v>
      </c>
      <c r="K6" s="3">
        <v>57</v>
      </c>
      <c r="L6" s="3">
        <v>55</v>
      </c>
    </row>
    <row r="7" spans="1:14">
      <c r="B7" s="1">
        <v>5</v>
      </c>
      <c r="C7" s="3">
        <v>41</v>
      </c>
      <c r="D7" s="3">
        <v>38</v>
      </c>
      <c r="E7" s="3">
        <v>40</v>
      </c>
      <c r="F7" s="3">
        <v>39</v>
      </c>
      <c r="G7" s="3">
        <v>38</v>
      </c>
      <c r="H7" s="3">
        <v>39</v>
      </c>
      <c r="I7" s="3">
        <v>38</v>
      </c>
      <c r="J7" s="3">
        <v>40</v>
      </c>
      <c r="K7" s="3">
        <v>39</v>
      </c>
      <c r="L7" s="3">
        <v>41.5</v>
      </c>
    </row>
    <row r="8" spans="1:14">
      <c r="B8" s="1">
        <v>6</v>
      </c>
      <c r="C8" s="3">
        <v>53</v>
      </c>
      <c r="D8" s="3">
        <v>50</v>
      </c>
      <c r="E8" s="3">
        <v>51</v>
      </c>
      <c r="F8" s="3">
        <v>49.1</v>
      </c>
      <c r="G8" s="3">
        <v>48</v>
      </c>
      <c r="H8" s="3">
        <v>52</v>
      </c>
      <c r="I8" s="3">
        <v>49</v>
      </c>
      <c r="J8" s="3">
        <v>53</v>
      </c>
      <c r="K8" s="3">
        <v>48.5</v>
      </c>
      <c r="L8" s="3">
        <v>44.1</v>
      </c>
    </row>
    <row r="9" spans="1:14">
      <c r="B9" s="1">
        <v>14</v>
      </c>
      <c r="C9" s="3">
        <v>50</v>
      </c>
      <c r="D9" s="3">
        <v>50</v>
      </c>
      <c r="E9" s="3">
        <v>49</v>
      </c>
      <c r="F9" s="3">
        <v>46.1</v>
      </c>
      <c r="G9" s="3">
        <v>45</v>
      </c>
      <c r="H9" s="3">
        <v>49</v>
      </c>
      <c r="I9" s="3">
        <v>46</v>
      </c>
      <c r="J9" s="3">
        <v>49</v>
      </c>
      <c r="K9" s="3">
        <v>46</v>
      </c>
      <c r="L9" s="3">
        <v>44</v>
      </c>
    </row>
    <row r="10" spans="1:14">
      <c r="B10" s="1">
        <v>10</v>
      </c>
      <c r="C10" s="3">
        <v>64</v>
      </c>
      <c r="D10" s="3">
        <v>68</v>
      </c>
      <c r="E10" s="3">
        <v>69</v>
      </c>
      <c r="F10" s="3">
        <v>71</v>
      </c>
      <c r="G10" s="3">
        <v>70</v>
      </c>
      <c r="H10" s="3">
        <v>67</v>
      </c>
      <c r="I10" s="3">
        <v>71</v>
      </c>
      <c r="J10" s="3">
        <v>69</v>
      </c>
      <c r="K10" s="3">
        <v>63.5</v>
      </c>
      <c r="L10" s="3">
        <v>69</v>
      </c>
    </row>
    <row r="11" spans="1:14">
      <c r="B11" s="1">
        <v>12</v>
      </c>
      <c r="C11" s="3">
        <v>14</v>
      </c>
      <c r="D11" s="3">
        <v>15</v>
      </c>
      <c r="E11" s="3">
        <v>13</v>
      </c>
      <c r="F11" s="3">
        <v>13</v>
      </c>
      <c r="G11" s="3">
        <v>13</v>
      </c>
      <c r="H11" s="3">
        <v>15</v>
      </c>
      <c r="I11" s="3" t="s">
        <v>17</v>
      </c>
      <c r="J11" s="3">
        <v>14</v>
      </c>
      <c r="K11" s="3">
        <v>16</v>
      </c>
      <c r="L11" s="3">
        <v>14</v>
      </c>
    </row>
    <row r="12" spans="1:14">
      <c r="A12" s="13" t="s">
        <v>0</v>
      </c>
      <c r="C12" s="2">
        <f t="shared" ref="C12:L12" si="0">C2</f>
        <v>10612</v>
      </c>
      <c r="D12" s="2">
        <f t="shared" si="0"/>
        <v>10629</v>
      </c>
      <c r="E12" s="2">
        <f t="shared" si="0"/>
        <v>10607</v>
      </c>
      <c r="F12" s="2" t="str">
        <f t="shared" si="0"/>
        <v>10613-1</v>
      </c>
      <c r="G12" s="2" t="str">
        <f t="shared" si="0"/>
        <v>10613-2</v>
      </c>
      <c r="H12" s="2">
        <f t="shared" si="0"/>
        <v>10610</v>
      </c>
      <c r="I12" s="2">
        <f t="shared" si="0"/>
        <v>10588</v>
      </c>
      <c r="J12" s="2" t="str">
        <f t="shared" si="0"/>
        <v>3196-368</v>
      </c>
      <c r="K12" s="2">
        <f t="shared" si="0"/>
        <v>3196</v>
      </c>
      <c r="L12" s="2" t="str">
        <f t="shared" si="0"/>
        <v>10613-3</v>
      </c>
    </row>
    <row r="13" spans="1:14">
      <c r="A13" s="14">
        <v>1.6941662959331982</v>
      </c>
      <c r="B13" s="1">
        <v>7</v>
      </c>
      <c r="C13" s="5">
        <f t="shared" ref="C13:L21" si="1">LOG10(C3)-$A13</f>
        <v>0.10517425352038345</v>
      </c>
      <c r="D13" s="5">
        <f t="shared" si="1"/>
        <v>9.8225393565055663E-2</v>
      </c>
      <c r="E13" s="5">
        <f t="shared" si="1"/>
        <v>9.8225393565055663E-2</v>
      </c>
      <c r="F13" s="5">
        <f t="shared" si="1"/>
        <v>9.8225393565055663E-2</v>
      </c>
      <c r="G13" s="5">
        <f t="shared" si="1"/>
        <v>0.11201367805068885</v>
      </c>
      <c r="H13" s="5">
        <f t="shared" si="1"/>
        <v>9.1163539077568911E-2</v>
      </c>
      <c r="I13" s="5">
        <f t="shared" si="1"/>
        <v>0.12537763960867054</v>
      </c>
      <c r="J13" s="5">
        <f t="shared" si="1"/>
        <v>8.3984954450445404E-2</v>
      </c>
      <c r="K13" s="5">
        <f t="shared" si="1"/>
        <v>8.3984954450445404E-2</v>
      </c>
      <c r="L13" s="5">
        <f t="shared" si="1"/>
        <v>7.6685715708946001E-2</v>
      </c>
    </row>
    <row r="14" spans="1:14">
      <c r="A14" s="14">
        <v>1.8840068574389925</v>
      </c>
      <c r="B14" s="1">
        <v>1</v>
      </c>
      <c r="C14" s="5">
        <f t="shared" si="1"/>
        <v>7.0235652000332438E-2</v>
      </c>
      <c r="D14" s="5">
        <f t="shared" si="1"/>
        <v>8.6804753433525228E-2</v>
      </c>
      <c r="E14" s="5">
        <f t="shared" si="1"/>
        <v>7.9780969906562804E-2</v>
      </c>
      <c r="F14" s="5">
        <f t="shared" si="1"/>
        <v>8.9120996160706012E-2</v>
      </c>
      <c r="G14" s="5">
        <f t="shared" si="1"/>
        <v>8.4476091114942475E-2</v>
      </c>
      <c r="H14" s="5">
        <f t="shared" si="1"/>
        <v>7.7414236627455724E-2</v>
      </c>
      <c r="I14" s="5">
        <f t="shared" si="1"/>
        <v>8.4476091114942475E-2</v>
      </c>
      <c r="J14" s="5">
        <f t="shared" si="1"/>
        <v>7.9780969906562804E-2</v>
      </c>
      <c r="K14" s="5">
        <f t="shared" si="1"/>
        <v>6.0475814711176135E-2</v>
      </c>
      <c r="L14" s="5">
        <f t="shared" si="1"/>
        <v>7.50345348821011E-2</v>
      </c>
      <c r="M14" s="2"/>
      <c r="N14" s="2"/>
    </row>
    <row r="15" spans="1:14">
      <c r="A15" s="14">
        <v>1.3971083887293654</v>
      </c>
      <c r="B15" s="1">
        <v>3</v>
      </c>
      <c r="C15" s="5">
        <f t="shared" si="1"/>
        <v>0.21034663448530311</v>
      </c>
      <c r="D15" s="5">
        <f t="shared" si="1"/>
        <v>0.18267520788744473</v>
      </c>
      <c r="E15" s="5">
        <f t="shared" si="1"/>
        <v>0.2049516025985969</v>
      </c>
      <c r="F15" s="5">
        <f t="shared" si="1"/>
        <v>0.17692287899835346</v>
      </c>
      <c r="G15" s="5">
        <f t="shared" si="1"/>
        <v>0.15919411203792189</v>
      </c>
      <c r="H15" s="5">
        <f t="shared" si="1"/>
        <v>0.21567546799037007</v>
      </c>
      <c r="I15" s="5">
        <f t="shared" si="1"/>
        <v>0.18267520788744473</v>
      </c>
      <c r="J15" s="5">
        <f t="shared" si="1"/>
        <v>0.22093970798272733</v>
      </c>
      <c r="K15" s="5">
        <f t="shared" si="1"/>
        <v>0.16518447572710926</v>
      </c>
      <c r="L15" s="5">
        <f t="shared" si="1"/>
        <v>0.14071070634390881</v>
      </c>
      <c r="M15" s="5"/>
      <c r="N15" s="5"/>
    </row>
    <row r="16" spans="1:14">
      <c r="A16" s="14">
        <v>1.6162699739411468</v>
      </c>
      <c r="B16" s="1">
        <v>4</v>
      </c>
      <c r="C16" s="5">
        <f t="shared" si="1"/>
        <v>0.17752041074967195</v>
      </c>
      <c r="D16" s="5">
        <f t="shared" si="1"/>
        <v>0.16188127644249684</v>
      </c>
      <c r="E16" s="5">
        <f t="shared" si="1"/>
        <v>0.18307057551243489</v>
      </c>
      <c r="F16" s="5">
        <f t="shared" si="1"/>
        <v>0.15088589214103365</v>
      </c>
      <c r="G16" s="5">
        <f t="shared" si="1"/>
        <v>0.12802300918152953</v>
      </c>
      <c r="H16" s="5">
        <f t="shared" si="1"/>
        <v>0.14715801962179054</v>
      </c>
      <c r="I16" s="5">
        <f t="shared" si="1"/>
        <v>0.16188127644249684</v>
      </c>
      <c r="J16" s="5">
        <f t="shared" si="1"/>
        <v>0.17260514183427</v>
      </c>
      <c r="K16" s="5">
        <f t="shared" si="1"/>
        <v>0.13960488173134467</v>
      </c>
      <c r="L16" s="5">
        <f t="shared" si="1"/>
        <v>0.12409271555309709</v>
      </c>
      <c r="M16" s="5"/>
      <c r="N16" s="5"/>
    </row>
    <row r="17" spans="1:14">
      <c r="A17" s="14">
        <v>1.4928818020782022</v>
      </c>
      <c r="B17" s="1">
        <v>5</v>
      </c>
      <c r="C17" s="5">
        <f t="shared" si="1"/>
        <v>0.11990205464153325</v>
      </c>
      <c r="D17" s="5">
        <f t="shared" si="1"/>
        <v>8.6901794538607913E-2</v>
      </c>
      <c r="E17" s="5">
        <f t="shared" si="1"/>
        <v>0.10917818924976008</v>
      </c>
      <c r="F17" s="5">
        <f t="shared" si="1"/>
        <v>9.8182804948296898E-2</v>
      </c>
      <c r="G17" s="5">
        <f t="shared" si="1"/>
        <v>8.6901794538607913E-2</v>
      </c>
      <c r="H17" s="5">
        <f t="shared" si="1"/>
        <v>9.8182804948296898E-2</v>
      </c>
      <c r="I17" s="5">
        <f t="shared" si="1"/>
        <v>8.6901794538607913E-2</v>
      </c>
      <c r="J17" s="5">
        <f t="shared" si="1"/>
        <v>0.10917818924976008</v>
      </c>
      <c r="K17" s="5">
        <f t="shared" si="1"/>
        <v>9.8182804948296898E-2</v>
      </c>
      <c r="L17" s="5">
        <f t="shared" si="1"/>
        <v>0.12516629463389051</v>
      </c>
      <c r="M17" s="5"/>
      <c r="N17" s="5"/>
    </row>
    <row r="18" spans="1:14">
      <c r="A18" s="14">
        <v>1.5662231580849071</v>
      </c>
      <c r="B18" s="1">
        <v>6</v>
      </c>
      <c r="C18" s="5">
        <f t="shared" si="1"/>
        <v>0.15805271151588185</v>
      </c>
      <c r="D18" s="5">
        <f t="shared" si="1"/>
        <v>0.13274684625111166</v>
      </c>
      <c r="E18" s="5">
        <f t="shared" si="1"/>
        <v>0.14134701801302918</v>
      </c>
      <c r="F18" s="5">
        <f t="shared" si="1"/>
        <v>0.12485833403806135</v>
      </c>
      <c r="G18" s="5">
        <f t="shared" si="1"/>
        <v>0.11501807929068009</v>
      </c>
      <c r="H18" s="5">
        <f t="shared" si="1"/>
        <v>0.14978018554989214</v>
      </c>
      <c r="I18" s="5">
        <f t="shared" si="1"/>
        <v>0.12397292194360654</v>
      </c>
      <c r="J18" s="5">
        <f t="shared" si="1"/>
        <v>0.15805271151588185</v>
      </c>
      <c r="K18" s="5">
        <f t="shared" si="1"/>
        <v>0.11951858051735664</v>
      </c>
      <c r="L18" s="5">
        <f t="shared" si="1"/>
        <v>7.8215431382931522E-2</v>
      </c>
      <c r="M18" s="5"/>
      <c r="N18" s="5"/>
    </row>
    <row r="19" spans="1:14">
      <c r="A19" s="14">
        <v>1.5495605500297607</v>
      </c>
      <c r="B19" s="1">
        <v>14</v>
      </c>
      <c r="C19" s="5">
        <f t="shared" si="1"/>
        <v>0.14940945430625807</v>
      </c>
      <c r="D19" s="5">
        <f t="shared" si="1"/>
        <v>0.14940945430625807</v>
      </c>
      <c r="E19" s="5">
        <f t="shared" si="1"/>
        <v>0.14063552999875295</v>
      </c>
      <c r="F19" s="5">
        <f t="shared" si="1"/>
        <v>0.11414037535988752</v>
      </c>
      <c r="G19" s="5">
        <f t="shared" si="1"/>
        <v>0.10365196374558305</v>
      </c>
      <c r="H19" s="5">
        <f t="shared" si="1"/>
        <v>0.14063552999875295</v>
      </c>
      <c r="I19" s="5">
        <f t="shared" si="1"/>
        <v>0.11319728165181342</v>
      </c>
      <c r="J19" s="5">
        <f t="shared" si="1"/>
        <v>0.14063552999875295</v>
      </c>
      <c r="K19" s="5">
        <f t="shared" si="1"/>
        <v>0.11319728165181342</v>
      </c>
      <c r="L19" s="5">
        <f t="shared" si="1"/>
        <v>9.389212645642675E-2</v>
      </c>
      <c r="M19" s="5"/>
      <c r="N19" s="5"/>
    </row>
    <row r="20" spans="1:14">
      <c r="A20" s="14">
        <v>1.7628149199238163</v>
      </c>
      <c r="B20" s="1">
        <v>10</v>
      </c>
      <c r="C20" s="5">
        <f t="shared" si="1"/>
        <v>4.336505406007074E-2</v>
      </c>
      <c r="D20" s="5">
        <f t="shared" si="1"/>
        <v>6.9693992782420056E-2</v>
      </c>
      <c r="E20" s="5">
        <f t="shared" si="1"/>
        <v>7.6034170813438884E-2</v>
      </c>
      <c r="F20" s="5">
        <f t="shared" si="1"/>
        <v>8.8443428795258905E-2</v>
      </c>
      <c r="G20" s="5">
        <f t="shared" si="1"/>
        <v>8.2283120090440587E-2</v>
      </c>
      <c r="H20" s="5">
        <f t="shared" si="1"/>
        <v>6.3259882777010112E-2</v>
      </c>
      <c r="I20" s="5">
        <f t="shared" si="1"/>
        <v>8.8443428795258905E-2</v>
      </c>
      <c r="J20" s="5">
        <f t="shared" si="1"/>
        <v>7.6034170813438884E-2</v>
      </c>
      <c r="K20" s="5">
        <f t="shared" si="1"/>
        <v>3.9958805368159434E-2</v>
      </c>
      <c r="L20" s="5">
        <f t="shared" si="1"/>
        <v>7.6034170813438884E-2</v>
      </c>
      <c r="M20" s="5"/>
      <c r="N20" s="5"/>
    </row>
    <row r="21" spans="1:14">
      <c r="A21" s="14">
        <v>1.0401346410865795</v>
      </c>
      <c r="B21" s="1">
        <v>12</v>
      </c>
      <c r="C21" s="5">
        <f t="shared" si="1"/>
        <v>0.10599339459165846</v>
      </c>
      <c r="D21" s="5">
        <f t="shared" si="1"/>
        <v>0.13595661796910186</v>
      </c>
      <c r="E21" s="5">
        <f t="shared" si="1"/>
        <v>7.3808711220257228E-2</v>
      </c>
      <c r="F21" s="5">
        <f t="shared" si="1"/>
        <v>7.3808711220257228E-2</v>
      </c>
      <c r="G21" s="5">
        <f t="shared" si="1"/>
        <v>7.3808711220257228E-2</v>
      </c>
      <c r="H21" s="5">
        <f t="shared" si="1"/>
        <v>0.13595661796910186</v>
      </c>
      <c r="I21" s="5"/>
      <c r="J21" s="5">
        <f t="shared" si="1"/>
        <v>0.10599339459165846</v>
      </c>
      <c r="K21" s="5">
        <f t="shared" si="1"/>
        <v>0.1639853415693453</v>
      </c>
      <c r="L21" s="5">
        <f t="shared" si="1"/>
        <v>0.10599339459165846</v>
      </c>
      <c r="M21" s="5"/>
      <c r="N21" s="5"/>
    </row>
    <row r="22" spans="1:14">
      <c r="A22" s="8"/>
      <c r="B22" s="2"/>
      <c r="C22" s="2" t="s">
        <v>1</v>
      </c>
      <c r="D22" s="2" t="s">
        <v>2</v>
      </c>
      <c r="E22" s="2" t="s">
        <v>3</v>
      </c>
      <c r="F22" s="2" t="s">
        <v>4</v>
      </c>
      <c r="G22" s="2" t="s">
        <v>5</v>
      </c>
      <c r="H22" s="2" t="s">
        <v>6</v>
      </c>
      <c r="J22" s="3" t="s">
        <v>16</v>
      </c>
      <c r="K22" s="3" t="s">
        <v>7</v>
      </c>
      <c r="L22" s="3" t="s">
        <v>8</v>
      </c>
      <c r="M22" s="5"/>
      <c r="N22" s="5"/>
    </row>
    <row r="23" spans="1:14">
      <c r="B23" s="1">
        <v>7</v>
      </c>
      <c r="C23" s="3">
        <f>COUNT(C3:K3)</f>
        <v>9</v>
      </c>
      <c r="D23" s="6">
        <f>AVERAGE(C3:K3)</f>
        <v>62.222222222222221</v>
      </c>
      <c r="E23" s="3">
        <f>MIN(C3:K3)</f>
        <v>60</v>
      </c>
      <c r="F23" s="3">
        <f>MAX(C3:K3)</f>
        <v>66</v>
      </c>
      <c r="G23" s="4">
        <f>STDEV(C3:K3)</f>
        <v>1.922093765778466</v>
      </c>
      <c r="H23" s="4">
        <f t="shared" ref="H23:H31" si="2">G23*100/D23</f>
        <v>3.0890792664296773</v>
      </c>
      <c r="I23" s="3">
        <v>7</v>
      </c>
      <c r="J23" s="5">
        <f>LOG10(D23)-$A13</f>
        <v>9.9779221633677251E-2</v>
      </c>
      <c r="K23" s="5">
        <f>LOG10(E23)-$A13</f>
        <v>8.3984954450445404E-2</v>
      </c>
      <c r="L23" s="5">
        <f>LOG10(F23)-$A13</f>
        <v>0.12537763960867054</v>
      </c>
      <c r="M23" s="5"/>
      <c r="N23" s="5"/>
    </row>
    <row r="24" spans="1:14">
      <c r="B24" s="1">
        <v>1</v>
      </c>
      <c r="C24" s="3">
        <f t="shared" ref="C24:C31" si="3">COUNT(C4:K4)</f>
        <v>9</v>
      </c>
      <c r="D24" s="6">
        <f t="shared" ref="D24:D31" si="4">AVERAGE(C4:K4)</f>
        <v>91.888888888888886</v>
      </c>
      <c r="E24" s="3">
        <f t="shared" ref="E24:E31" si="5">MIN(C4:K4)</f>
        <v>88</v>
      </c>
      <c r="F24" s="3">
        <f t="shared" ref="F24:F31" si="6">MAX(C4:K4)</f>
        <v>94</v>
      </c>
      <c r="G24" s="4">
        <f t="shared" ref="G24:G31" si="7">STDEV(C4:K4)</f>
        <v>1.8837757592428861</v>
      </c>
      <c r="H24" s="4">
        <f t="shared" si="2"/>
        <v>2.0500582627794408</v>
      </c>
      <c r="I24" s="3">
        <v>1</v>
      </c>
      <c r="J24" s="5">
        <f t="shared" ref="J24:L31" si="8">LOG10(D24)-$A14</f>
        <v>7.9256142674229313E-2</v>
      </c>
      <c r="K24" s="5">
        <f t="shared" si="8"/>
        <v>6.0475814711176135E-2</v>
      </c>
      <c r="L24" s="5">
        <f t="shared" si="8"/>
        <v>8.9120996160706012E-2</v>
      </c>
      <c r="M24" s="5"/>
      <c r="N24" s="5"/>
    </row>
    <row r="25" spans="1:14">
      <c r="B25" s="1">
        <v>3</v>
      </c>
      <c r="C25" s="3">
        <f t="shared" si="3"/>
        <v>9</v>
      </c>
      <c r="D25" s="6">
        <f t="shared" si="4"/>
        <v>38.777777777777779</v>
      </c>
      <c r="E25" s="3">
        <f t="shared" si="5"/>
        <v>36</v>
      </c>
      <c r="F25" s="3">
        <f t="shared" si="6"/>
        <v>41.5</v>
      </c>
      <c r="G25" s="4">
        <f t="shared" si="7"/>
        <v>2.0172864061517006</v>
      </c>
      <c r="H25" s="4">
        <f t="shared" si="2"/>
        <v>5.2021712479556745</v>
      </c>
      <c r="I25" s="3">
        <v>3</v>
      </c>
      <c r="J25" s="5">
        <f t="shared" si="8"/>
        <v>0.19147452879048954</v>
      </c>
      <c r="K25" s="5">
        <f t="shared" si="8"/>
        <v>0.15919411203792189</v>
      </c>
      <c r="L25" s="5">
        <f t="shared" si="8"/>
        <v>0.22093970798272733</v>
      </c>
      <c r="M25" s="5"/>
      <c r="N25" s="5"/>
    </row>
    <row r="26" spans="1:14">
      <c r="B26" s="1">
        <v>4</v>
      </c>
      <c r="C26" s="3">
        <f t="shared" si="3"/>
        <v>9</v>
      </c>
      <c r="D26" s="6">
        <f t="shared" si="4"/>
        <v>59.522222222222226</v>
      </c>
      <c r="E26" s="3">
        <f t="shared" si="5"/>
        <v>55.5</v>
      </c>
      <c r="F26" s="3">
        <f t="shared" si="6"/>
        <v>63</v>
      </c>
      <c r="G26" s="4">
        <f t="shared" si="7"/>
        <v>2.4883617993459968</v>
      </c>
      <c r="H26" s="4">
        <f t="shared" si="2"/>
        <v>4.1805593044827267</v>
      </c>
      <c r="I26" s="3">
        <v>4</v>
      </c>
      <c r="J26" s="5">
        <f t="shared" si="8"/>
        <v>0.15840916299238783</v>
      </c>
      <c r="K26" s="5">
        <f t="shared" si="8"/>
        <v>0.12802300918152953</v>
      </c>
      <c r="L26" s="5">
        <f t="shared" si="8"/>
        <v>0.18307057551243489</v>
      </c>
      <c r="M26" s="5"/>
      <c r="N26" s="5"/>
    </row>
    <row r="27" spans="1:14" s="1" customFormat="1">
      <c r="A27" s="3"/>
      <c r="B27" s="1">
        <v>5</v>
      </c>
      <c r="C27" s="3">
        <f t="shared" si="3"/>
        <v>9</v>
      </c>
      <c r="D27" s="6">
        <f t="shared" si="4"/>
        <v>39.111111111111114</v>
      </c>
      <c r="E27" s="3">
        <f t="shared" si="5"/>
        <v>38</v>
      </c>
      <c r="F27" s="3">
        <f t="shared" si="6"/>
        <v>41</v>
      </c>
      <c r="G27" s="4">
        <f t="shared" si="7"/>
        <v>1.0540925533894598</v>
      </c>
      <c r="H27" s="4">
        <f t="shared" si="2"/>
        <v>2.695123005825323</v>
      </c>
      <c r="I27" s="3">
        <v>5</v>
      </c>
      <c r="J27" s="5">
        <f t="shared" si="8"/>
        <v>9.9418351960604001E-2</v>
      </c>
      <c r="K27" s="5">
        <f t="shared" si="8"/>
        <v>8.6901794538607913E-2</v>
      </c>
      <c r="L27" s="5">
        <f t="shared" si="8"/>
        <v>0.11990205464153325</v>
      </c>
    </row>
    <row r="28" spans="1:14">
      <c r="B28" s="1">
        <v>6</v>
      </c>
      <c r="C28" s="3">
        <f t="shared" si="3"/>
        <v>9</v>
      </c>
      <c r="D28" s="6">
        <f t="shared" si="4"/>
        <v>50.400000000000006</v>
      </c>
      <c r="E28" s="3">
        <f t="shared" si="5"/>
        <v>48</v>
      </c>
      <c r="F28" s="3">
        <f t="shared" si="6"/>
        <v>53</v>
      </c>
      <c r="G28" s="4">
        <f t="shared" si="7"/>
        <v>1.9241881404893855</v>
      </c>
      <c r="H28" s="4">
        <f t="shared" si="2"/>
        <v>3.8178336120821137</v>
      </c>
      <c r="I28" s="3">
        <v>6</v>
      </c>
      <c r="J28" s="5">
        <f t="shared" si="8"/>
        <v>0.13620737836061836</v>
      </c>
      <c r="K28" s="5">
        <f t="shared" si="8"/>
        <v>0.11501807929068009</v>
      </c>
      <c r="L28" s="5">
        <f t="shared" si="8"/>
        <v>0.15805271151588185</v>
      </c>
      <c r="M28" s="5"/>
    </row>
    <row r="29" spans="1:14">
      <c r="B29" s="1">
        <v>14</v>
      </c>
      <c r="C29" s="3">
        <f t="shared" si="3"/>
        <v>9</v>
      </c>
      <c r="D29" s="6">
        <f t="shared" si="4"/>
        <v>47.788888888888891</v>
      </c>
      <c r="E29" s="3">
        <f t="shared" si="5"/>
        <v>45</v>
      </c>
      <c r="F29" s="3">
        <f t="shared" si="6"/>
        <v>50</v>
      </c>
      <c r="G29" s="4">
        <f t="shared" si="7"/>
        <v>1.9751230622700728</v>
      </c>
      <c r="H29" s="4">
        <f t="shared" si="2"/>
        <v>4.1330173356035003</v>
      </c>
      <c r="I29" s="3">
        <v>14</v>
      </c>
      <c r="J29" s="5">
        <f t="shared" si="8"/>
        <v>0.12976638308500643</v>
      </c>
      <c r="K29" s="5">
        <f t="shared" si="8"/>
        <v>0.10365196374558305</v>
      </c>
      <c r="L29" s="5">
        <f t="shared" si="8"/>
        <v>0.14940945430625807</v>
      </c>
      <c r="M29" s="5"/>
    </row>
    <row r="30" spans="1:14">
      <c r="B30" s="1">
        <v>10</v>
      </c>
      <c r="C30" s="3">
        <f t="shared" si="3"/>
        <v>9</v>
      </c>
      <c r="D30" s="6">
        <f t="shared" si="4"/>
        <v>68.055555555555557</v>
      </c>
      <c r="E30" s="3">
        <f t="shared" si="5"/>
        <v>63.5</v>
      </c>
      <c r="F30" s="3">
        <f t="shared" si="6"/>
        <v>71</v>
      </c>
      <c r="G30" s="4">
        <f t="shared" si="7"/>
        <v>2.7663654454496385</v>
      </c>
      <c r="H30" s="4">
        <f t="shared" si="2"/>
        <v>4.0648635116811009</v>
      </c>
      <c r="I30" s="3">
        <v>10</v>
      </c>
      <c r="J30" s="5">
        <f t="shared" si="8"/>
        <v>7.0048663673428768E-2</v>
      </c>
      <c r="K30" s="5">
        <f t="shared" si="8"/>
        <v>3.9958805368159434E-2</v>
      </c>
      <c r="L30" s="5">
        <f t="shared" si="8"/>
        <v>8.8443428795258905E-2</v>
      </c>
      <c r="M30" s="5"/>
    </row>
    <row r="31" spans="1:14">
      <c r="B31" s="1">
        <v>12</v>
      </c>
      <c r="C31" s="3">
        <f t="shared" si="3"/>
        <v>8</v>
      </c>
      <c r="D31" s="6">
        <f t="shared" si="4"/>
        <v>14.125</v>
      </c>
      <c r="E31" s="3">
        <f t="shared" si="5"/>
        <v>13</v>
      </c>
      <c r="F31" s="3">
        <f t="shared" si="6"/>
        <v>16</v>
      </c>
      <c r="G31" s="4">
        <f t="shared" si="7"/>
        <v>1.1259916264596033</v>
      </c>
      <c r="H31" s="4">
        <f t="shared" si="2"/>
        <v>7.9716221342272791</v>
      </c>
      <c r="I31" s="3">
        <v>12</v>
      </c>
      <c r="J31" s="5">
        <f t="shared" si="8"/>
        <v>0.10985381540489669</v>
      </c>
      <c r="K31" s="5">
        <f t="shared" si="8"/>
        <v>7.3808711220257228E-2</v>
      </c>
      <c r="L31" s="5">
        <f t="shared" si="8"/>
        <v>0.1639853415693453</v>
      </c>
      <c r="M31" s="5"/>
    </row>
    <row r="32" spans="1:14">
      <c r="A32" s="3" t="s">
        <v>23</v>
      </c>
    </row>
    <row r="33" spans="1:12">
      <c r="A33" s="7" t="s">
        <v>11</v>
      </c>
      <c r="B33" s="3"/>
      <c r="C33" s="2" t="s">
        <v>10</v>
      </c>
      <c r="D33" s="2" t="s">
        <v>10</v>
      </c>
      <c r="E33" s="2" t="s">
        <v>10</v>
      </c>
      <c r="F33" s="2" t="s">
        <v>10</v>
      </c>
      <c r="G33" s="2" t="s">
        <v>10</v>
      </c>
      <c r="H33" s="2" t="s">
        <v>10</v>
      </c>
      <c r="I33" s="2" t="s">
        <v>10</v>
      </c>
      <c r="J33" s="2" t="s">
        <v>10</v>
      </c>
      <c r="K33" s="2" t="s">
        <v>10</v>
      </c>
      <c r="L33" s="2" t="s">
        <v>10</v>
      </c>
    </row>
    <row r="34" spans="1:12">
      <c r="A34" s="9"/>
      <c r="C34" s="2">
        <v>10629</v>
      </c>
      <c r="D34" s="2">
        <v>10630</v>
      </c>
      <c r="E34" s="2">
        <v>10613</v>
      </c>
      <c r="F34" s="2">
        <v>10628</v>
      </c>
      <c r="G34" s="2">
        <v>10588</v>
      </c>
      <c r="H34" s="2" t="s">
        <v>18</v>
      </c>
      <c r="I34" s="2">
        <v>368</v>
      </c>
      <c r="J34" s="2">
        <v>3196</v>
      </c>
      <c r="K34" s="2" t="s">
        <v>19</v>
      </c>
      <c r="L34" s="2" t="s">
        <v>20</v>
      </c>
    </row>
    <row r="35" spans="1:12">
      <c r="A35" s="10"/>
      <c r="B35" s="1">
        <v>7</v>
      </c>
      <c r="C35" s="3">
        <v>57</v>
      </c>
      <c r="D35" s="3">
        <v>55</v>
      </c>
      <c r="E35" s="3">
        <v>61</v>
      </c>
      <c r="F35" s="3">
        <v>54</v>
      </c>
      <c r="G35" s="3">
        <v>59</v>
      </c>
      <c r="H35" s="3">
        <v>52</v>
      </c>
      <c r="I35" s="3">
        <v>55</v>
      </c>
      <c r="J35" s="3">
        <v>57</v>
      </c>
      <c r="K35" s="3">
        <v>56</v>
      </c>
      <c r="L35" s="3">
        <v>57</v>
      </c>
    </row>
    <row r="36" spans="1:12">
      <c r="A36" s="10"/>
      <c r="B36" s="1">
        <v>1</v>
      </c>
      <c r="C36" s="3">
        <v>90</v>
      </c>
      <c r="D36" s="3">
        <v>84</v>
      </c>
      <c r="E36" s="3">
        <v>92</v>
      </c>
      <c r="F36" s="3">
        <v>89</v>
      </c>
      <c r="G36" s="3">
        <v>87</v>
      </c>
      <c r="H36" s="3">
        <v>82</v>
      </c>
      <c r="I36" s="3">
        <v>87</v>
      </c>
      <c r="J36" s="3">
        <v>87</v>
      </c>
      <c r="K36" s="3">
        <v>88</v>
      </c>
      <c r="L36" s="3">
        <v>87</v>
      </c>
    </row>
    <row r="37" spans="1:12">
      <c r="A37" s="10"/>
      <c r="B37" s="1">
        <v>3</v>
      </c>
      <c r="C37" s="3">
        <v>38</v>
      </c>
      <c r="D37" s="3">
        <v>37</v>
      </c>
      <c r="E37" s="3">
        <v>34.5</v>
      </c>
      <c r="F37" s="3">
        <v>39</v>
      </c>
      <c r="G37" s="3">
        <v>37</v>
      </c>
      <c r="H37" s="3">
        <v>37</v>
      </c>
      <c r="I37" s="3">
        <v>39</v>
      </c>
      <c r="J37" s="3">
        <v>34.5</v>
      </c>
      <c r="K37" s="3">
        <v>35</v>
      </c>
      <c r="L37" s="3">
        <v>35</v>
      </c>
    </row>
    <row r="38" spans="1:12">
      <c r="A38" s="10"/>
      <c r="B38" s="1">
        <v>4</v>
      </c>
      <c r="C38" s="3">
        <v>62</v>
      </c>
      <c r="D38" s="3">
        <v>59</v>
      </c>
      <c r="E38" s="3">
        <v>59</v>
      </c>
      <c r="F38" s="3">
        <v>63</v>
      </c>
      <c r="G38" s="3">
        <v>59</v>
      </c>
      <c r="H38" s="3">
        <v>61</v>
      </c>
      <c r="I38" s="3">
        <v>62</v>
      </c>
      <c r="J38" s="3">
        <v>59</v>
      </c>
      <c r="K38" s="3">
        <v>55.5</v>
      </c>
      <c r="L38" s="3">
        <v>57</v>
      </c>
    </row>
    <row r="39" spans="1:12">
      <c r="A39" s="10"/>
      <c r="B39" s="1">
        <v>5</v>
      </c>
      <c r="C39" s="3">
        <v>41</v>
      </c>
      <c r="D39" s="3">
        <v>41.5</v>
      </c>
      <c r="E39" s="3">
        <v>43.5</v>
      </c>
      <c r="F39" s="3">
        <v>43.5</v>
      </c>
      <c r="G39" s="3">
        <v>42</v>
      </c>
      <c r="H39" s="3">
        <v>41</v>
      </c>
      <c r="I39" s="3">
        <v>42</v>
      </c>
      <c r="J39" s="3">
        <v>40</v>
      </c>
      <c r="K39" s="3">
        <v>37.5</v>
      </c>
      <c r="L39" s="3">
        <v>40.200000000000003</v>
      </c>
    </row>
    <row r="40" spans="1:12">
      <c r="A40" s="10"/>
      <c r="B40" s="1">
        <v>6</v>
      </c>
      <c r="C40" s="3">
        <v>47</v>
      </c>
      <c r="D40" s="3">
        <v>47</v>
      </c>
      <c r="E40" s="3">
        <v>47.1</v>
      </c>
      <c r="F40" s="3">
        <v>50</v>
      </c>
      <c r="G40" s="3">
        <v>45.3</v>
      </c>
      <c r="H40" s="3">
        <v>45.5</v>
      </c>
      <c r="I40" s="3">
        <v>48.5</v>
      </c>
      <c r="J40" s="3">
        <v>45</v>
      </c>
      <c r="K40" s="3">
        <v>43.3</v>
      </c>
      <c r="L40" s="3">
        <v>46</v>
      </c>
    </row>
    <row r="41" spans="1:12">
      <c r="A41" s="10"/>
      <c r="B41" s="1">
        <v>14</v>
      </c>
      <c r="C41" s="3">
        <v>47</v>
      </c>
      <c r="D41" s="3">
        <v>45.1</v>
      </c>
      <c r="E41" s="3">
        <v>44</v>
      </c>
      <c r="F41" s="3">
        <v>48</v>
      </c>
      <c r="G41" s="3">
        <v>43</v>
      </c>
      <c r="H41" s="3">
        <v>45</v>
      </c>
      <c r="I41" s="3">
        <v>46</v>
      </c>
      <c r="J41" s="3">
        <v>43</v>
      </c>
      <c r="K41" s="3">
        <v>41</v>
      </c>
      <c r="L41" s="3">
        <v>43.5</v>
      </c>
    </row>
    <row r="42" spans="1:12">
      <c r="A42" s="10"/>
      <c r="B42" s="1">
        <v>10</v>
      </c>
      <c r="C42" s="3">
        <v>62</v>
      </c>
      <c r="D42" s="3">
        <v>57</v>
      </c>
      <c r="E42" s="3">
        <v>65</v>
      </c>
      <c r="F42" s="3">
        <v>60</v>
      </c>
      <c r="G42" s="3">
        <v>63</v>
      </c>
      <c r="H42" s="3">
        <v>58</v>
      </c>
      <c r="I42" s="3">
        <v>60</v>
      </c>
      <c r="J42" s="3">
        <v>60</v>
      </c>
      <c r="K42" s="3">
        <v>61</v>
      </c>
      <c r="L42" s="3">
        <v>63</v>
      </c>
    </row>
    <row r="43" spans="1:12">
      <c r="A43" s="10"/>
      <c r="B43" s="1">
        <v>12</v>
      </c>
      <c r="C43" s="3">
        <v>17</v>
      </c>
      <c r="D43" s="3">
        <v>18</v>
      </c>
      <c r="E43" s="3">
        <v>15</v>
      </c>
      <c r="F43" s="3">
        <v>17</v>
      </c>
      <c r="G43" s="3">
        <v>17</v>
      </c>
      <c r="H43" s="3">
        <v>14</v>
      </c>
      <c r="I43" s="3">
        <v>18</v>
      </c>
      <c r="J43" s="3">
        <v>17</v>
      </c>
      <c r="K43" s="3">
        <v>17.5</v>
      </c>
      <c r="L43" s="3">
        <v>17.5</v>
      </c>
    </row>
    <row r="44" spans="1:12">
      <c r="A44" s="13" t="s">
        <v>0</v>
      </c>
      <c r="C44" s="11">
        <f>C34</f>
        <v>10629</v>
      </c>
      <c r="D44" s="11">
        <f t="shared" ref="D44:L44" si="9">D34</f>
        <v>10630</v>
      </c>
      <c r="E44" s="11">
        <f t="shared" si="9"/>
        <v>10613</v>
      </c>
      <c r="F44" s="11">
        <f t="shared" si="9"/>
        <v>10628</v>
      </c>
      <c r="G44" s="11">
        <f t="shared" si="9"/>
        <v>10588</v>
      </c>
      <c r="H44" s="11" t="str">
        <f t="shared" si="9"/>
        <v>3196-366</v>
      </c>
      <c r="I44" s="11">
        <f t="shared" si="9"/>
        <v>368</v>
      </c>
      <c r="J44" s="11">
        <f t="shared" si="9"/>
        <v>3196</v>
      </c>
      <c r="K44" s="11" t="str">
        <f t="shared" si="9"/>
        <v>3196-251</v>
      </c>
      <c r="L44" s="11" t="str">
        <f t="shared" si="9"/>
        <v>3196bis</v>
      </c>
    </row>
    <row r="45" spans="1:12">
      <c r="A45" s="14">
        <v>1.6941662959331982</v>
      </c>
      <c r="B45" s="1">
        <v>7</v>
      </c>
      <c r="C45" s="12">
        <f>LOG10(C35)-$A45</f>
        <v>6.1708559739293234E-2</v>
      </c>
      <c r="D45" s="12">
        <f t="shared" ref="D45:L45" si="10">LOG10(D35)-$A45</f>
        <v>4.6196393561045657E-2</v>
      </c>
      <c r="E45" s="12">
        <f t="shared" si="10"/>
        <v>9.1163539077568911E-2</v>
      </c>
      <c r="F45" s="12">
        <f t="shared" si="10"/>
        <v>3.8227463889770386E-2</v>
      </c>
      <c r="G45" s="12">
        <f t="shared" si="10"/>
        <v>7.6685715708946001E-2</v>
      </c>
      <c r="H45" s="12">
        <f t="shared" si="10"/>
        <v>2.1837047701600998E-2</v>
      </c>
      <c r="I45" s="12">
        <f t="shared" si="10"/>
        <v>4.6196393561045657E-2</v>
      </c>
      <c r="J45" s="12">
        <f t="shared" si="10"/>
        <v>6.1708559739293234E-2</v>
      </c>
      <c r="K45" s="12">
        <f t="shared" si="10"/>
        <v>5.4021731073002233E-2</v>
      </c>
      <c r="L45" s="12">
        <f t="shared" si="10"/>
        <v>6.1708559739293234E-2</v>
      </c>
    </row>
    <row r="46" spans="1:12">
      <c r="A46" s="14">
        <v>1.8840068574389925</v>
      </c>
      <c r="B46" s="1">
        <v>1</v>
      </c>
      <c r="C46" s="12">
        <f t="shared" ref="C46:L53" si="11">LOG10(C36)-$A46</f>
        <v>7.0235652000332438E-2</v>
      </c>
      <c r="D46" s="12">
        <f t="shared" si="11"/>
        <v>4.0272428622889045E-2</v>
      </c>
      <c r="E46" s="12">
        <f t="shared" si="11"/>
        <v>7.9780969906562804E-2</v>
      </c>
      <c r="F46" s="12">
        <f t="shared" si="11"/>
        <v>6.5383149205920255E-2</v>
      </c>
      <c r="G46" s="12">
        <f t="shared" si="11"/>
        <v>5.5512395179625917E-2</v>
      </c>
      <c r="H46" s="12">
        <f t="shared" si="11"/>
        <v>2.9806994944724163E-2</v>
      </c>
      <c r="I46" s="12">
        <f t="shared" si="11"/>
        <v>5.5512395179625917E-2</v>
      </c>
      <c r="J46" s="12">
        <f t="shared" si="11"/>
        <v>5.5512395179625917E-2</v>
      </c>
      <c r="K46" s="12">
        <f t="shared" si="11"/>
        <v>6.0475814711176135E-2</v>
      </c>
      <c r="L46" s="12">
        <f t="shared" si="11"/>
        <v>5.5512395179625917E-2</v>
      </c>
    </row>
    <row r="47" spans="1:12">
      <c r="A47" s="14">
        <v>1.3971083887293654</v>
      </c>
      <c r="B47" s="1">
        <v>3</v>
      </c>
      <c r="C47" s="12">
        <f t="shared" si="11"/>
        <v>0.18267520788744473</v>
      </c>
      <c r="D47" s="12">
        <f t="shared" si="11"/>
        <v>0.1710933353376296</v>
      </c>
      <c r="E47" s="12">
        <f t="shared" si="11"/>
        <v>0.14071070634390881</v>
      </c>
      <c r="F47" s="12">
        <f t="shared" si="11"/>
        <v>0.19395621829713372</v>
      </c>
      <c r="G47" s="12">
        <f t="shared" si="11"/>
        <v>0.1710933353376296</v>
      </c>
      <c r="H47" s="12">
        <f t="shared" si="11"/>
        <v>0.1710933353376296</v>
      </c>
      <c r="I47" s="12">
        <f t="shared" si="11"/>
        <v>0.19395621829713372</v>
      </c>
      <c r="J47" s="12">
        <f t="shared" si="11"/>
        <v>0.14071070634390881</v>
      </c>
      <c r="K47" s="12">
        <f t="shared" si="11"/>
        <v>0.14695965562091029</v>
      </c>
      <c r="L47" s="12">
        <f t="shared" si="11"/>
        <v>0.14695965562091029</v>
      </c>
    </row>
    <row r="48" spans="1:12">
      <c r="A48" s="14">
        <v>1.6162699739411468</v>
      </c>
      <c r="B48" s="1">
        <v>4</v>
      </c>
      <c r="C48" s="12">
        <f t="shared" si="11"/>
        <v>0.17612171555710709</v>
      </c>
      <c r="D48" s="12">
        <f t="shared" si="11"/>
        <v>0.15458203770099743</v>
      </c>
      <c r="E48" s="12">
        <f t="shared" si="11"/>
        <v>0.15458203770099743</v>
      </c>
      <c r="F48" s="12">
        <f t="shared" si="11"/>
        <v>0.18307057551243489</v>
      </c>
      <c r="G48" s="12">
        <f t="shared" si="11"/>
        <v>0.15458203770099743</v>
      </c>
      <c r="H48" s="12">
        <f t="shared" si="11"/>
        <v>0.16905986106962034</v>
      </c>
      <c r="I48" s="12">
        <f t="shared" si="11"/>
        <v>0.17612171555710709</v>
      </c>
      <c r="J48" s="12">
        <f t="shared" si="11"/>
        <v>0.15458203770099743</v>
      </c>
      <c r="K48" s="12">
        <f t="shared" si="11"/>
        <v>0.12802300918152953</v>
      </c>
      <c r="L48" s="12">
        <f t="shared" si="11"/>
        <v>0.13960488173134467</v>
      </c>
    </row>
    <row r="49" spans="1:12">
      <c r="A49" s="14">
        <v>1.4928818020782022</v>
      </c>
      <c r="B49" s="1">
        <v>5</v>
      </c>
      <c r="C49" s="12">
        <f t="shared" si="11"/>
        <v>0.11990205464153325</v>
      </c>
      <c r="D49" s="12">
        <f t="shared" si="11"/>
        <v>0.12516629463389051</v>
      </c>
      <c r="E49" s="12">
        <f t="shared" si="11"/>
        <v>0.14560745487643523</v>
      </c>
      <c r="F49" s="12">
        <f t="shared" si="11"/>
        <v>0.14560745487643523</v>
      </c>
      <c r="G49" s="12">
        <f t="shared" si="11"/>
        <v>0.13036748831969835</v>
      </c>
      <c r="H49" s="12">
        <f t="shared" si="11"/>
        <v>0.11990205464153325</v>
      </c>
      <c r="I49" s="12">
        <f t="shared" si="11"/>
        <v>0.13036748831969835</v>
      </c>
      <c r="J49" s="12">
        <f t="shared" si="11"/>
        <v>0.10917818924976008</v>
      </c>
      <c r="K49" s="12">
        <f t="shared" si="11"/>
        <v>8.1149465649516639E-2</v>
      </c>
      <c r="L49" s="12">
        <f t="shared" si="11"/>
        <v>0.11134425100626788</v>
      </c>
    </row>
    <row r="50" spans="1:12">
      <c r="A50" s="14">
        <v>1.5662231580849071</v>
      </c>
      <c r="B50" s="1">
        <v>6</v>
      </c>
      <c r="C50" s="12">
        <f t="shared" si="11"/>
        <v>0.10587469985081044</v>
      </c>
      <c r="D50" s="12">
        <f t="shared" si="11"/>
        <v>0.10587469985081044</v>
      </c>
      <c r="E50" s="12">
        <f t="shared" si="11"/>
        <v>0.10679774904398909</v>
      </c>
      <c r="F50" s="12">
        <f t="shared" si="11"/>
        <v>0.13274684625111166</v>
      </c>
      <c r="G50" s="12">
        <f t="shared" si="11"/>
        <v>8.987504392792478E-2</v>
      </c>
      <c r="H50" s="12">
        <f t="shared" si="11"/>
        <v>9.1788238572205305E-2</v>
      </c>
      <c r="I50" s="12">
        <f t="shared" si="11"/>
        <v>0.11951858051735664</v>
      </c>
      <c r="J50" s="12">
        <f t="shared" si="11"/>
        <v>8.6989355690436643E-2</v>
      </c>
      <c r="K50" s="12">
        <f t="shared" si="11"/>
        <v>7.0264738268458249E-2</v>
      </c>
      <c r="L50" s="12">
        <f t="shared" si="11"/>
        <v>9.6534673596667009E-2</v>
      </c>
    </row>
    <row r="51" spans="1:12">
      <c r="A51" s="14">
        <v>1.5495605500297607</v>
      </c>
      <c r="B51" s="1">
        <v>14</v>
      </c>
      <c r="C51" s="12">
        <f t="shared" si="11"/>
        <v>0.12253730790595685</v>
      </c>
      <c r="D51" s="12">
        <f t="shared" si="11"/>
        <v>0.10461599184819992</v>
      </c>
      <c r="E51" s="12">
        <f t="shared" si="11"/>
        <v>9.389212645642675E-2</v>
      </c>
      <c r="F51" s="12">
        <f t="shared" si="11"/>
        <v>0.1316806873458265</v>
      </c>
      <c r="G51" s="12">
        <f t="shared" si="11"/>
        <v>8.3907905549825745E-2</v>
      </c>
      <c r="H51" s="12">
        <f t="shared" si="11"/>
        <v>0.10365196374558305</v>
      </c>
      <c r="I51" s="12">
        <f t="shared" si="11"/>
        <v>0.11319728165181342</v>
      </c>
      <c r="J51" s="12">
        <f t="shared" si="11"/>
        <v>8.3907905549825745E-2</v>
      </c>
      <c r="K51" s="12">
        <f t="shared" si="11"/>
        <v>6.3223306689974779E-2</v>
      </c>
      <c r="L51" s="12">
        <f t="shared" si="11"/>
        <v>8.8928706924876755E-2</v>
      </c>
    </row>
    <row r="52" spans="1:12">
      <c r="A52" s="14">
        <v>1.7628149199238163</v>
      </c>
      <c r="B52" s="1">
        <v>10</v>
      </c>
      <c r="C52" s="12">
        <f t="shared" si="11"/>
        <v>2.9576769574437556E-2</v>
      </c>
      <c r="D52" s="12">
        <f t="shared" si="11"/>
        <v>-6.9400642513248734E-3</v>
      </c>
      <c r="E52" s="12">
        <f t="shared" si="11"/>
        <v>5.009843671903913E-2</v>
      </c>
      <c r="F52" s="12">
        <f t="shared" si="11"/>
        <v>1.5336330459827296E-2</v>
      </c>
      <c r="G52" s="12">
        <f t="shared" si="11"/>
        <v>3.6525629529765347E-2</v>
      </c>
      <c r="H52" s="12">
        <f t="shared" si="11"/>
        <v>6.1307363912099788E-4</v>
      </c>
      <c r="I52" s="12">
        <f t="shared" si="11"/>
        <v>1.5336330459827296E-2</v>
      </c>
      <c r="J52" s="12">
        <f t="shared" si="11"/>
        <v>1.5336330459827296E-2</v>
      </c>
      <c r="K52" s="12">
        <f t="shared" si="11"/>
        <v>2.2514915086950804E-2</v>
      </c>
      <c r="L52" s="12">
        <f t="shared" si="11"/>
        <v>3.6525629529765347E-2</v>
      </c>
    </row>
    <row r="53" spans="1:12">
      <c r="A53" s="14">
        <v>1.0401346410865795</v>
      </c>
      <c r="B53" s="1">
        <v>12</v>
      </c>
      <c r="C53" s="12">
        <f t="shared" si="11"/>
        <v>0.19031428029169439</v>
      </c>
      <c r="D53" s="12">
        <f t="shared" si="11"/>
        <v>0.21513786401672652</v>
      </c>
      <c r="E53" s="12">
        <f t="shared" si="11"/>
        <v>0.13595661796910186</v>
      </c>
      <c r="F53" s="12">
        <f t="shared" si="11"/>
        <v>0.19031428029169439</v>
      </c>
      <c r="G53" s="12">
        <f t="shared" si="11"/>
        <v>0.19031428029169439</v>
      </c>
      <c r="H53" s="12">
        <f t="shared" si="11"/>
        <v>0.10599339459165846</v>
      </c>
      <c r="I53" s="12">
        <f t="shared" si="11"/>
        <v>0.21513786401672652</v>
      </c>
      <c r="J53" s="12">
        <f t="shared" si="11"/>
        <v>0.19031428029169439</v>
      </c>
      <c r="K53" s="12">
        <f t="shared" si="11"/>
        <v>0.20290340759971492</v>
      </c>
      <c r="L53" s="12">
        <f t="shared" si="11"/>
        <v>0.20290340759971492</v>
      </c>
    </row>
    <row r="54" spans="1:12">
      <c r="B54" s="1" t="s">
        <v>21</v>
      </c>
      <c r="C54" s="2" t="s">
        <v>1</v>
      </c>
      <c r="D54" s="2" t="s">
        <v>2</v>
      </c>
      <c r="E54" s="2" t="s">
        <v>3</v>
      </c>
      <c r="F54" s="2" t="s">
        <v>4</v>
      </c>
      <c r="G54" s="2" t="s">
        <v>5</v>
      </c>
      <c r="H54" s="2" t="s">
        <v>6</v>
      </c>
      <c r="I54" s="2"/>
      <c r="J54" s="2" t="s">
        <v>22</v>
      </c>
      <c r="K54" s="2" t="s">
        <v>7</v>
      </c>
      <c r="L54" s="2" t="s">
        <v>8</v>
      </c>
    </row>
    <row r="55" spans="1:12">
      <c r="B55" s="1">
        <v>7</v>
      </c>
      <c r="C55" s="3">
        <f>COUNT(C35:L35)</f>
        <v>10</v>
      </c>
      <c r="D55" s="6">
        <f>AVERAGE(C35:L35)</f>
        <v>56.3</v>
      </c>
      <c r="E55" s="3">
        <f>MIN(C35:L35)</f>
        <v>52</v>
      </c>
      <c r="F55" s="3">
        <f>MAX(C35:L35)</f>
        <v>61</v>
      </c>
      <c r="G55" s="4">
        <f>STDEV(C35:L35)</f>
        <v>2.5407785333546005</v>
      </c>
      <c r="H55" s="4">
        <f t="shared" ref="H55:H63" si="12">G55*100/D55</f>
        <v>4.5129281231875673</v>
      </c>
      <c r="I55" s="1">
        <v>7</v>
      </c>
      <c r="J55" s="5">
        <f t="shared" ref="J55:L63" si="13">LOG10(D55)-$A45</f>
        <v>5.6342098918148009E-2</v>
      </c>
      <c r="K55" s="5">
        <f t="shared" si="13"/>
        <v>2.1837047701600998E-2</v>
      </c>
      <c r="L55" s="5">
        <f t="shared" si="13"/>
        <v>9.1163539077568911E-2</v>
      </c>
    </row>
    <row r="56" spans="1:12">
      <c r="B56" s="1">
        <v>1</v>
      </c>
      <c r="C56" s="3">
        <f t="shared" ref="C56:C63" si="14">COUNT(C36:L36)</f>
        <v>10</v>
      </c>
      <c r="D56" s="6">
        <f t="shared" ref="D56:D63" si="15">AVERAGE(C36:L36)</f>
        <v>87.3</v>
      </c>
      <c r="E56" s="3">
        <f t="shared" ref="E56:E63" si="16">MIN(C36:L36)</f>
        <v>82</v>
      </c>
      <c r="F56" s="3">
        <f t="shared" ref="F56:F63" si="17">MAX(C36:L36)</f>
        <v>92</v>
      </c>
      <c r="G56" s="4">
        <f t="shared" ref="G56:G63" si="18">STDEV(C36:L36)</f>
        <v>2.8303906287138374</v>
      </c>
      <c r="H56" s="4">
        <f t="shared" si="12"/>
        <v>3.2421427591223799</v>
      </c>
      <c r="I56" s="1">
        <v>1</v>
      </c>
      <c r="J56" s="5">
        <f t="shared" si="13"/>
        <v>5.7007386266577198E-2</v>
      </c>
      <c r="K56" s="5">
        <f t="shared" si="13"/>
        <v>2.9806994944724163E-2</v>
      </c>
      <c r="L56" s="5">
        <f t="shared" si="13"/>
        <v>7.9780969906562804E-2</v>
      </c>
    </row>
    <row r="57" spans="1:12">
      <c r="B57" s="1">
        <v>3</v>
      </c>
      <c r="C57" s="3">
        <f t="shared" si="14"/>
        <v>10</v>
      </c>
      <c r="D57" s="6">
        <f t="shared" si="15"/>
        <v>36.6</v>
      </c>
      <c r="E57" s="3">
        <f t="shared" si="16"/>
        <v>34.5</v>
      </c>
      <c r="F57" s="3">
        <f t="shared" si="17"/>
        <v>39</v>
      </c>
      <c r="G57" s="4">
        <f t="shared" si="18"/>
        <v>1.7606816861659011</v>
      </c>
      <c r="H57" s="4">
        <f t="shared" si="12"/>
        <v>4.8106056999068336</v>
      </c>
      <c r="I57" s="1">
        <v>3</v>
      </c>
      <c r="J57" s="5">
        <f t="shared" si="13"/>
        <v>0.16637269666504539</v>
      </c>
      <c r="K57" s="5">
        <f t="shared" si="13"/>
        <v>0.14071070634390881</v>
      </c>
      <c r="L57" s="5">
        <f t="shared" si="13"/>
        <v>0.19395621829713372</v>
      </c>
    </row>
    <row r="58" spans="1:12">
      <c r="B58" s="1">
        <v>4</v>
      </c>
      <c r="C58" s="3">
        <f t="shared" si="14"/>
        <v>10</v>
      </c>
      <c r="D58" s="6">
        <f t="shared" si="15"/>
        <v>59.65</v>
      </c>
      <c r="E58" s="3">
        <f t="shared" si="16"/>
        <v>55.5</v>
      </c>
      <c r="F58" s="3">
        <f t="shared" si="17"/>
        <v>63</v>
      </c>
      <c r="G58" s="4">
        <f t="shared" si="18"/>
        <v>2.3576117859675993</v>
      </c>
      <c r="H58" s="4">
        <f t="shared" si="12"/>
        <v>3.9524086939942995</v>
      </c>
      <c r="I58" s="1">
        <v>4</v>
      </c>
      <c r="J58" s="5">
        <f t="shared" si="13"/>
        <v>0.15934047406521379</v>
      </c>
      <c r="K58" s="5">
        <f t="shared" si="13"/>
        <v>0.12802300918152953</v>
      </c>
      <c r="L58" s="5">
        <f t="shared" si="13"/>
        <v>0.18307057551243489</v>
      </c>
    </row>
    <row r="59" spans="1:12">
      <c r="B59" s="1">
        <v>5</v>
      </c>
      <c r="C59" s="3">
        <f t="shared" si="14"/>
        <v>10</v>
      </c>
      <c r="D59" s="6">
        <f t="shared" si="15"/>
        <v>41.22</v>
      </c>
      <c r="E59" s="3">
        <f t="shared" si="16"/>
        <v>37.5</v>
      </c>
      <c r="F59" s="3">
        <f t="shared" si="17"/>
        <v>43.5</v>
      </c>
      <c r="G59" s="4">
        <f t="shared" si="18"/>
        <v>1.7687409206677058</v>
      </c>
      <c r="H59" s="4">
        <f t="shared" si="12"/>
        <v>4.2909774882768215</v>
      </c>
      <c r="I59" s="1">
        <v>5</v>
      </c>
      <c r="J59" s="5">
        <f t="shared" si="13"/>
        <v>0.12222618536499175</v>
      </c>
      <c r="K59" s="5">
        <f t="shared" si="13"/>
        <v>8.1149465649516639E-2</v>
      </c>
      <c r="L59" s="5">
        <f t="shared" si="13"/>
        <v>0.14560745487643523</v>
      </c>
    </row>
    <row r="60" spans="1:12">
      <c r="B60" s="1">
        <v>6</v>
      </c>
      <c r="C60" s="3">
        <f t="shared" si="14"/>
        <v>10</v>
      </c>
      <c r="D60" s="6">
        <f t="shared" si="15"/>
        <v>46.47</v>
      </c>
      <c r="E60" s="3">
        <f t="shared" si="16"/>
        <v>43.3</v>
      </c>
      <c r="F60" s="3">
        <f t="shared" si="17"/>
        <v>50</v>
      </c>
      <c r="G60" s="4">
        <f t="shared" si="18"/>
        <v>1.8938790293410455</v>
      </c>
      <c r="H60" s="4">
        <f t="shared" si="12"/>
        <v>4.0754874743728111</v>
      </c>
      <c r="I60" s="1">
        <v>6</v>
      </c>
      <c r="J60" s="5">
        <f t="shared" si="13"/>
        <v>0.10094951439396138</v>
      </c>
      <c r="K60" s="5">
        <f t="shared" si="13"/>
        <v>7.0264738268458249E-2</v>
      </c>
      <c r="L60" s="5">
        <f t="shared" si="13"/>
        <v>0.13274684625111166</v>
      </c>
    </row>
    <row r="61" spans="1:12">
      <c r="B61" s="1">
        <v>14</v>
      </c>
      <c r="C61" s="3">
        <f t="shared" si="14"/>
        <v>10</v>
      </c>
      <c r="D61" s="6">
        <f t="shared" si="15"/>
        <v>44.56</v>
      </c>
      <c r="E61" s="3">
        <f t="shared" si="16"/>
        <v>41</v>
      </c>
      <c r="F61" s="3">
        <f t="shared" si="17"/>
        <v>48</v>
      </c>
      <c r="G61" s="4">
        <f t="shared" si="18"/>
        <v>2.0902950349970535</v>
      </c>
      <c r="H61" s="4">
        <f t="shared" si="12"/>
        <v>4.6909673137276782</v>
      </c>
      <c r="I61" s="1">
        <v>14</v>
      </c>
      <c r="J61" s="5">
        <f t="shared" si="13"/>
        <v>9.9384632135911755E-2</v>
      </c>
      <c r="K61" s="5">
        <f t="shared" si="13"/>
        <v>6.3223306689974779E-2</v>
      </c>
      <c r="L61" s="5">
        <f t="shared" si="13"/>
        <v>0.1316806873458265</v>
      </c>
    </row>
    <row r="62" spans="1:12">
      <c r="B62" s="1">
        <v>10</v>
      </c>
      <c r="C62" s="3">
        <f t="shared" si="14"/>
        <v>10</v>
      </c>
      <c r="D62" s="6">
        <f t="shared" si="15"/>
        <v>60.9</v>
      </c>
      <c r="E62" s="3">
        <f t="shared" si="16"/>
        <v>57</v>
      </c>
      <c r="F62" s="3">
        <f t="shared" si="17"/>
        <v>65</v>
      </c>
      <c r="G62" s="4">
        <f t="shared" si="18"/>
        <v>2.4244128727957572</v>
      </c>
      <c r="H62" s="4">
        <f t="shared" si="12"/>
        <v>3.9809735185480415</v>
      </c>
      <c r="I62" s="1">
        <v>10</v>
      </c>
      <c r="J62" s="5">
        <f t="shared" si="13"/>
        <v>2.1802372709059048E-2</v>
      </c>
      <c r="K62" s="5">
        <f t="shared" si="13"/>
        <v>-6.9400642513248734E-3</v>
      </c>
      <c r="L62" s="5">
        <f t="shared" si="13"/>
        <v>5.009843671903913E-2</v>
      </c>
    </row>
    <row r="63" spans="1:12">
      <c r="B63" s="1">
        <v>12</v>
      </c>
      <c r="C63" s="3">
        <f t="shared" si="14"/>
        <v>10</v>
      </c>
      <c r="D63" s="6">
        <f t="shared" si="15"/>
        <v>16.8</v>
      </c>
      <c r="E63" s="3">
        <f t="shared" si="16"/>
        <v>14</v>
      </c>
      <c r="F63" s="3">
        <f t="shared" si="17"/>
        <v>18</v>
      </c>
      <c r="G63" s="4">
        <f t="shared" si="18"/>
        <v>1.2952906151816965</v>
      </c>
      <c r="H63" s="4">
        <f t="shared" si="12"/>
        <v>7.7100631856053354</v>
      </c>
      <c r="I63" s="1">
        <v>12</v>
      </c>
      <c r="J63" s="5">
        <f t="shared" si="13"/>
        <v>0.18517464063928335</v>
      </c>
      <c r="K63" s="5">
        <f t="shared" si="13"/>
        <v>0.10599339459165846</v>
      </c>
      <c r="L63" s="5">
        <f t="shared" si="13"/>
        <v>0.21513786401672652</v>
      </c>
    </row>
  </sheetData>
  <phoneticPr fontId="1"/>
  <pageMargins left="0.75" right="0.75" top="1" bottom="1" header="0.4921259845" footer="0.4921259845"/>
  <pageSetup paperSize="0" orientation="portrait" horizontalDpi="4294967292" verticalDpi="4294967292"/>
  <headerFooter>
    <oddFooter>&amp;L_x000D_&amp;1#&amp;"Calibri"&amp;11&amp;K000000 Classification: Protected A</oddFooter>
  </headerFooter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12</vt:i4>
      </vt:variant>
    </vt:vector>
  </HeadingPairs>
  <TitlesOfParts>
    <vt:vector size="13" baseType="lpstr">
      <vt:lpstr>Feuil1</vt:lpstr>
      <vt:lpstr>dap</vt:lpstr>
      <vt:lpstr>dapdist</vt:lpstr>
      <vt:lpstr>dapmax</vt:lpstr>
      <vt:lpstr>dapmin</vt:lpstr>
      <vt:lpstr>dapprox</vt:lpstr>
      <vt:lpstr>dtart</vt:lpstr>
      <vt:lpstr>dtprox</vt:lpstr>
      <vt:lpstr>dtsusart</vt:lpstr>
      <vt:lpstr>largeur</vt:lpstr>
      <vt:lpstr>magnum</vt:lpstr>
      <vt:lpstr>Print_Area</vt:lpstr>
      <vt:lpstr>uncif</vt:lpstr>
    </vt:vector>
  </TitlesOfParts>
  <Company>MUSEUM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PALEONTOLOGIE</dc:creator>
  <cp:lastModifiedBy>Christina Barron-Ortiz</cp:lastModifiedBy>
  <dcterms:created xsi:type="dcterms:W3CDTF">2000-05-31T19:38:39Z</dcterms:created>
  <dcterms:modified xsi:type="dcterms:W3CDTF">2025-08-30T17:39:44Z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bf2ea38-542c-4b75-bd7d-582ec36a519f_Enabled">
    <vt:lpwstr>true</vt:lpwstr>
  </property>
  <property fmtid="{D5CDD505-2E9C-101B-9397-08002B2CF9AE}" pid="3" name="MSIP_Label_abf2ea38-542c-4b75-bd7d-582ec36a519f_SetDate">
    <vt:lpwstr>2025-05-13T23:00:58Z</vt:lpwstr>
  </property>
  <property fmtid="{D5CDD505-2E9C-101B-9397-08002B2CF9AE}" pid="4" name="MSIP_Label_abf2ea38-542c-4b75-bd7d-582ec36a519f_Method">
    <vt:lpwstr>Standard</vt:lpwstr>
  </property>
  <property fmtid="{D5CDD505-2E9C-101B-9397-08002B2CF9AE}" pid="5" name="MSIP_Label_abf2ea38-542c-4b75-bd7d-582ec36a519f_Name">
    <vt:lpwstr>Protected A</vt:lpwstr>
  </property>
  <property fmtid="{D5CDD505-2E9C-101B-9397-08002B2CF9AE}" pid="6" name="MSIP_Label_abf2ea38-542c-4b75-bd7d-582ec36a519f_SiteId">
    <vt:lpwstr>2bb51c06-af9b-42c5-8bf5-3c3b7b10850b</vt:lpwstr>
  </property>
  <property fmtid="{D5CDD505-2E9C-101B-9397-08002B2CF9AE}" pid="7" name="MSIP_Label_abf2ea38-542c-4b75-bd7d-582ec36a519f_ActionId">
    <vt:lpwstr>abbbba11-401c-4633-a444-187db950f08c</vt:lpwstr>
  </property>
  <property fmtid="{D5CDD505-2E9C-101B-9397-08002B2CF9AE}" pid="8" name="MSIP_Label_abf2ea38-542c-4b75-bd7d-582ec36a519f_ContentBits">
    <vt:lpwstr>2</vt:lpwstr>
  </property>
</Properties>
</file>